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705" windowWidth="12045" windowHeight="11010" tabRatio="735"/>
  </bookViews>
  <sheets>
    <sheet name="IS2013_Q2" sheetId="1" r:id="rId1"/>
    <sheet name="CI2013_Q2" sheetId="5" r:id="rId2"/>
    <sheet name="FP2013_Q2" sheetId="2" r:id="rId3"/>
    <sheet name="ES2013_Q2" sheetId="3" r:id="rId4"/>
    <sheet name="CF2013_Q2" sheetId="4" r:id="rId5"/>
  </sheets>
  <externalReferences>
    <externalReference r:id="rId6"/>
  </externalReferences>
  <definedNames>
    <definedName name="Basis_end">#REF!</definedName>
    <definedName name="Basis_start">#REF!</definedName>
    <definedName name="Chargeable">#REF!</definedName>
    <definedName name="_xlnm.Print_Area" localSheetId="1">CI2013_Q2!$A$1:$L$28</definedName>
    <definedName name="_xlnm.Print_Area" localSheetId="3">ES2013_Q2!$A$1:$L$63</definedName>
    <definedName name="_xlnm.Print_Area" localSheetId="2">FP2013_Q2!$A$1:$K$68</definedName>
    <definedName name="_xlnm.Print_Area" localSheetId="0">IS2013_Q2!$A$1:$L$51</definedName>
    <definedName name="_xlnm.Print_Titles" localSheetId="4">CF2013_Q2!$8:$12</definedName>
    <definedName name="_xlnm.Print_Titles" localSheetId="1">CI2013_Q2!$9:$14</definedName>
    <definedName name="_xlnm.Print_Titles" localSheetId="3">ES2013_Q2!$9:$15</definedName>
    <definedName name="_xlnm.Print_Titles" localSheetId="2">FP2013_Q2!$9:$11</definedName>
    <definedName name="_xlnm.Print_Titles" localSheetId="0">IS2013_Q2!$9:$15</definedName>
    <definedName name="Retained_earning_div_income____current_year">[1]M!#REF!</definedName>
    <definedName name="Terhutang_kepada_sykt._berkaitan">#REF!</definedName>
    <definedName name="Title">#REF!</definedName>
    <definedName name="you">#REF!</definedName>
    <definedName name="Z_A3CE3D8A_66EA_4635_B9AF_660E6A501EEC_.wvu.PrintArea" localSheetId="4" hidden="1">CF2013_Q2!$A$1:$L$71</definedName>
    <definedName name="Z_A3CE3D8A_66EA_4635_B9AF_660E6A501EEC_.wvu.PrintArea" localSheetId="1" hidden="1">CI2013_Q2!$A$1:$H$30</definedName>
    <definedName name="Z_A3CE3D8A_66EA_4635_B9AF_660E6A501EEC_.wvu.PrintArea" localSheetId="3" hidden="1">ES2013_Q2!$A$1:$J$63</definedName>
    <definedName name="Z_A3CE3D8A_66EA_4635_B9AF_660E6A501EEC_.wvu.PrintArea" localSheetId="2" hidden="1">FP2013_Q2!$A$1:$K$68</definedName>
    <definedName name="Z_A3CE3D8A_66EA_4635_B9AF_660E6A501EEC_.wvu.PrintArea" localSheetId="0" hidden="1">IS2013_Q2!$A$1:$H$53</definedName>
    <definedName name="Z_A3CE3D8A_66EA_4635_B9AF_660E6A501EEC_.wvu.PrintTitles" localSheetId="4" hidden="1">CF2013_Q2!$8:$12</definedName>
    <definedName name="Z_A3CE3D8A_66EA_4635_B9AF_660E6A501EEC_.wvu.PrintTitles" localSheetId="1" hidden="1">CI2013_Q2!$9:$14</definedName>
    <definedName name="Z_A3CE3D8A_66EA_4635_B9AF_660E6A501EEC_.wvu.PrintTitles" localSheetId="3" hidden="1">ES2013_Q2!$9:$15</definedName>
    <definedName name="Z_A3CE3D8A_66EA_4635_B9AF_660E6A501EEC_.wvu.PrintTitles" localSheetId="2" hidden="1">FP2013_Q2!$9:$11</definedName>
    <definedName name="Z_A3CE3D8A_66EA_4635_B9AF_660E6A501EEC_.wvu.PrintTitles" localSheetId="0" hidden="1">IS2013_Q2!$9:$15</definedName>
    <definedName name="Z_A3CE3D8A_66EA_4635_B9AF_660E6A501EEC_.wvu.Rows" localSheetId="1" hidden="1">CI2013_Q2!#REF!</definedName>
    <definedName name="Z_A3CE3D8A_66EA_4635_B9AF_660E6A501EEC_.wvu.Rows" localSheetId="3" hidden="1">ES2013_Q2!#REF!</definedName>
    <definedName name="Z_A3CE3D8A_66EA_4635_B9AF_660E6A501EEC_.wvu.Rows" localSheetId="2" hidden="1">FP2013_Q2!#REF!</definedName>
    <definedName name="Z_A3CE3D8A_66EA_4635_B9AF_660E6A501EEC_.wvu.Rows" localSheetId="0" hidden="1">IS2013_Q2!#REF!</definedName>
    <definedName name="Z_F62C9C0A_9181_4C97_9EF4_959239371403_.wvu.PrintArea" localSheetId="4" hidden="1">CF2013_Q2!$A$1:$L$71</definedName>
    <definedName name="Z_F62C9C0A_9181_4C97_9EF4_959239371403_.wvu.PrintArea" localSheetId="1" hidden="1">CI2013_Q2!$A$1:$H$30</definedName>
    <definedName name="Z_F62C9C0A_9181_4C97_9EF4_959239371403_.wvu.PrintArea" localSheetId="3" hidden="1">ES2013_Q2!$A$1:$J$63</definedName>
    <definedName name="Z_F62C9C0A_9181_4C97_9EF4_959239371403_.wvu.PrintArea" localSheetId="2" hidden="1">FP2013_Q2!$A$1:$K$68</definedName>
    <definedName name="Z_F62C9C0A_9181_4C97_9EF4_959239371403_.wvu.PrintArea" localSheetId="0" hidden="1">IS2013_Q2!$A$1:$H$53</definedName>
    <definedName name="Z_F62C9C0A_9181_4C97_9EF4_959239371403_.wvu.PrintTitles" localSheetId="4" hidden="1">CF2013_Q2!$8:$12</definedName>
    <definedName name="Z_F62C9C0A_9181_4C97_9EF4_959239371403_.wvu.PrintTitles" localSheetId="1" hidden="1">CI2013_Q2!$9:$14</definedName>
    <definedName name="Z_F62C9C0A_9181_4C97_9EF4_959239371403_.wvu.PrintTitles" localSheetId="3" hidden="1">ES2013_Q2!$9:$15</definedName>
    <definedName name="Z_F62C9C0A_9181_4C97_9EF4_959239371403_.wvu.PrintTitles" localSheetId="2" hidden="1">FP2013_Q2!$9:$11</definedName>
    <definedName name="Z_F62C9C0A_9181_4C97_9EF4_959239371403_.wvu.PrintTitles" localSheetId="0" hidden="1">IS2013_Q2!$9:$15</definedName>
  </definedNames>
  <calcPr calcId="145621"/>
  <customWorkbookViews>
    <customWorkbookView name="User - Personal View" guid="{A3CE3D8A-66EA-4635-B9AF-660E6A501EEC}" mergeInterval="0" personalView="1" maximized="1" windowWidth="1020" windowHeight="570" tabRatio="735" activeSheetId="1"/>
    <customWorkbookView name="Eugene Ng - Personal View" guid="{F62C9C0A-9181-4C97-9EF4-959239371403}" mergeInterval="0" personalView="1" maximized="1" windowWidth="1020" windowHeight="570" tabRatio="735" activeSheetId="4"/>
  </customWorkbookViews>
</workbook>
</file>

<file path=xl/calcChain.xml><?xml version="1.0" encoding="utf-8"?>
<calcChain xmlns="http://schemas.openxmlformats.org/spreadsheetml/2006/main">
  <c r="H47" i="1" l="1"/>
  <c r="L72" i="4" l="1"/>
  <c r="J72" i="4"/>
  <c r="L58" i="4"/>
  <c r="J58" i="4"/>
  <c r="L47" i="4"/>
  <c r="J47" i="4"/>
  <c r="L28" i="4"/>
  <c r="L33" i="4" s="1"/>
  <c r="L38" i="4" s="1"/>
  <c r="J28" i="4"/>
  <c r="J33" i="4" s="1"/>
  <c r="J38" i="4" s="1"/>
  <c r="J60" i="4" s="1"/>
  <c r="J63" i="4" s="1"/>
  <c r="J65" i="4" s="1"/>
  <c r="L60" i="4" l="1"/>
  <c r="L63" i="4" s="1"/>
  <c r="L65" i="4" s="1"/>
  <c r="G55" i="3" l="1"/>
  <c r="G50" i="3" l="1"/>
  <c r="J50" i="3" s="1"/>
  <c r="L50" i="3" s="1"/>
  <c r="E30" i="3"/>
  <c r="F30" i="3"/>
  <c r="G30" i="3"/>
  <c r="H30" i="3"/>
  <c r="I30" i="3"/>
  <c r="K30" i="3"/>
  <c r="D30" i="3"/>
  <c r="L29" i="3"/>
  <c r="J29" i="3"/>
  <c r="J55" i="3" l="1"/>
  <c r="L55" i="3" s="1"/>
  <c r="J46" i="3"/>
  <c r="L46" i="3" s="1"/>
  <c r="H21" i="2" l="1"/>
  <c r="J22" i="5" l="1"/>
  <c r="L42" i="1" l="1"/>
  <c r="H17" i="2"/>
  <c r="J17" i="2"/>
  <c r="J21" i="2"/>
  <c r="J24" i="2"/>
  <c r="J28" i="2" s="1"/>
  <c r="J39" i="2"/>
  <c r="J43" i="2"/>
  <c r="J47" i="2"/>
  <c r="J52" i="2"/>
  <c r="J54" i="2" s="1"/>
  <c r="J57" i="2" s="1"/>
  <c r="J59" i="2" s="1"/>
  <c r="H39" i="2"/>
  <c r="H64" i="2" s="1"/>
  <c r="H47" i="2"/>
  <c r="H54" i="2"/>
  <c r="H57" i="2" s="1"/>
  <c r="H24" i="2"/>
  <c r="K38" i="3"/>
  <c r="K41" i="3" s="1"/>
  <c r="K57" i="3" s="1"/>
  <c r="I38" i="3"/>
  <c r="I41" i="3" s="1"/>
  <c r="I57" i="3" s="1"/>
  <c r="E52" i="3"/>
  <c r="E57" i="3" s="1"/>
  <c r="E41" i="3"/>
  <c r="F41" i="3"/>
  <c r="F52" i="3"/>
  <c r="G52" i="3"/>
  <c r="G41" i="3"/>
  <c r="H41" i="3"/>
  <c r="H52" i="3"/>
  <c r="I52" i="3"/>
  <c r="J40" i="3"/>
  <c r="L40" i="3" s="1"/>
  <c r="J45" i="3"/>
  <c r="J47" i="3"/>
  <c r="L47" i="3" s="1"/>
  <c r="J35" i="3"/>
  <c r="K52" i="3"/>
  <c r="L35" i="3"/>
  <c r="D52" i="3"/>
  <c r="D57" i="3" s="1"/>
  <c r="D41" i="3"/>
  <c r="H34" i="1"/>
  <c r="H15" i="5" s="1"/>
  <c r="H17" i="5" s="1"/>
  <c r="H22" i="5"/>
  <c r="L34" i="1"/>
  <c r="L15" i="5" s="1"/>
  <c r="L17" i="5" s="1"/>
  <c r="L22" i="5"/>
  <c r="G23" i="3"/>
  <c r="G32" i="3" s="1"/>
  <c r="K23" i="3"/>
  <c r="K32" i="3" s="1"/>
  <c r="J27" i="3"/>
  <c r="J30" i="3" s="1"/>
  <c r="I23" i="3"/>
  <c r="I32" i="3" s="1"/>
  <c r="H23" i="3"/>
  <c r="H32" i="3" s="1"/>
  <c r="F23" i="3"/>
  <c r="F32" i="3" s="1"/>
  <c r="E23" i="3"/>
  <c r="E32" i="3" s="1"/>
  <c r="D23" i="3"/>
  <c r="D32" i="3" s="1"/>
  <c r="J47" i="1"/>
  <c r="F47" i="1"/>
  <c r="J42" i="1"/>
  <c r="H42" i="1"/>
  <c r="F42" i="1"/>
  <c r="L10" i="1"/>
  <c r="J10" i="1"/>
  <c r="J22" i="3"/>
  <c r="L22" i="3" s="1"/>
  <c r="J20" i="3"/>
  <c r="L20" i="3" s="1"/>
  <c r="F34" i="1"/>
  <c r="F15" i="5" s="1"/>
  <c r="F17" i="5" s="1"/>
  <c r="J17" i="3"/>
  <c r="L17" i="3" s="1"/>
  <c r="F22" i="5"/>
  <c r="J10" i="5"/>
  <c r="L10" i="5"/>
  <c r="L18" i="1"/>
  <c r="L23" i="1" s="1"/>
  <c r="L25" i="1" s="1"/>
  <c r="L28" i="1" s="1"/>
  <c r="J18" i="1"/>
  <c r="J23" i="1" s="1"/>
  <c r="J25" i="1" s="1"/>
  <c r="J28" i="1" s="1"/>
  <c r="J34" i="1"/>
  <c r="J15" i="5" s="1"/>
  <c r="J17" i="5" s="1"/>
  <c r="H18" i="1"/>
  <c r="H23" i="1" s="1"/>
  <c r="H25" i="1" s="1"/>
  <c r="H28" i="1" s="1"/>
  <c r="F18" i="1"/>
  <c r="F23" i="1" s="1"/>
  <c r="F25" i="1" s="1"/>
  <c r="F28" i="1" s="1"/>
  <c r="A1" i="2"/>
  <c r="J70" i="2" l="1"/>
  <c r="J60" i="2"/>
  <c r="J52" i="3"/>
  <c r="F57" i="3"/>
  <c r="L27" i="3"/>
  <c r="L30" i="3" s="1"/>
  <c r="H57" i="3"/>
  <c r="L23" i="3"/>
  <c r="G57" i="3"/>
  <c r="J23" i="3"/>
  <c r="J32" i="3" s="1"/>
  <c r="L45" i="3"/>
  <c r="L52" i="3" s="1"/>
  <c r="H59" i="2"/>
  <c r="H28" i="2"/>
  <c r="H43" i="2"/>
  <c r="J38" i="3"/>
  <c r="L32" i="3" l="1"/>
  <c r="H60" i="2"/>
  <c r="H70" i="2" s="1"/>
  <c r="J41" i="3"/>
  <c r="J57" i="3" s="1"/>
  <c r="L38" i="3"/>
  <c r="L41" i="3" s="1"/>
  <c r="L57" i="3" s="1"/>
</calcChain>
</file>

<file path=xl/sharedStrings.xml><?xml version="1.0" encoding="utf-8"?>
<sst xmlns="http://schemas.openxmlformats.org/spreadsheetml/2006/main" count="271" uniqueCount="197">
  <si>
    <t>Total</t>
  </si>
  <si>
    <t>Share capital</t>
  </si>
  <si>
    <t>Note</t>
  </si>
  <si>
    <t>Trade receivables</t>
  </si>
  <si>
    <t>Trade payables</t>
  </si>
  <si>
    <t>Revenue</t>
  </si>
  <si>
    <t>Cost of sales</t>
  </si>
  <si>
    <t>Gross profit</t>
  </si>
  <si>
    <t>Finance costs</t>
  </si>
  <si>
    <t>Operating expenses</t>
  </si>
  <si>
    <t>(Incorporated in Malaysia)</t>
  </si>
  <si>
    <t>Retained</t>
  </si>
  <si>
    <t>Share</t>
  </si>
  <si>
    <t>capital</t>
  </si>
  <si>
    <t>PERISAI PETROLEUM TEKNOLOGI BHD</t>
  </si>
  <si>
    <t>RM'000</t>
  </si>
  <si>
    <t>Other payables</t>
  </si>
  <si>
    <t>Share premium</t>
  </si>
  <si>
    <t xml:space="preserve">Share </t>
  </si>
  <si>
    <t>Adjustment for :</t>
  </si>
  <si>
    <t>Operating profit before working capital changes</t>
  </si>
  <si>
    <t>Changes in working capital :</t>
  </si>
  <si>
    <t>Trade and other receivables</t>
  </si>
  <si>
    <t>Trade and other payables</t>
  </si>
  <si>
    <t>Cash flow from financing activities</t>
  </si>
  <si>
    <t>Cash flow from operating activities</t>
  </si>
  <si>
    <t xml:space="preserve">Cash and bank balances </t>
  </si>
  <si>
    <t>*</t>
  </si>
  <si>
    <t xml:space="preserve">PERISAI PETROLEUM TEKNOLOGI BHD </t>
  </si>
  <si>
    <t>(Company No.: 632811-X)</t>
  </si>
  <si>
    <t>Cash and cash equivalents comprise :</t>
  </si>
  <si>
    <t>Cumulative Period</t>
  </si>
  <si>
    <t>Individual Period</t>
  </si>
  <si>
    <t>Current Year Quarter</t>
  </si>
  <si>
    <t>Current Year         To Date</t>
  </si>
  <si>
    <t>Borrowings</t>
  </si>
  <si>
    <t>Distributable</t>
  </si>
  <si>
    <t>premium</t>
  </si>
  <si>
    <t>equity</t>
  </si>
  <si>
    <t>Interest income</t>
  </si>
  <si>
    <t>Non-current assets</t>
  </si>
  <si>
    <t>Current assets</t>
  </si>
  <si>
    <t>Non-current liabilities</t>
  </si>
  <si>
    <t>Current liabilities</t>
  </si>
  <si>
    <t xml:space="preserve">Net  assets per share attributable to </t>
  </si>
  <si>
    <t xml:space="preserve">As At End Of </t>
  </si>
  <si>
    <t>As At Previous</t>
  </si>
  <si>
    <t>Current Quarter</t>
  </si>
  <si>
    <t xml:space="preserve">Financial Year </t>
  </si>
  <si>
    <t>Interest paid</t>
  </si>
  <si>
    <t>B5</t>
  </si>
  <si>
    <t>B9</t>
  </si>
  <si>
    <t>Preceding Year Corresponding Quarter</t>
  </si>
  <si>
    <t>Preceding Year Corresponding Period</t>
  </si>
  <si>
    <t>Cash and bank balances</t>
  </si>
  <si>
    <t>Other</t>
  </si>
  <si>
    <t>Income tax expense</t>
  </si>
  <si>
    <t>Cash generated from operating activities</t>
  </si>
  <si>
    <t>B2</t>
  </si>
  <si>
    <t>Bank overdraft</t>
  </si>
  <si>
    <t>A10</t>
  </si>
  <si>
    <t>Treasury shares</t>
  </si>
  <si>
    <t>Treasury</t>
  </si>
  <si>
    <t>&lt;---------------Non-distributable--------------&gt;</t>
  </si>
  <si>
    <t>Cash and cash equivalents at beginning of period</t>
  </si>
  <si>
    <t>Cash and cash equivalents at end of period *</t>
  </si>
  <si>
    <t>Total comprehensive income for</t>
  </si>
  <si>
    <t>UNAUDITED CONDENSED CONSOLIDATED STATEMENT OF CHANGES IN EQUITY</t>
  </si>
  <si>
    <t>UNAUDITED CONDENSED STATEMENT OF FINANCIAL POSITION</t>
  </si>
  <si>
    <t>Other income</t>
  </si>
  <si>
    <t>Net cash generated from operating activities</t>
  </si>
  <si>
    <t>Cash flow from investing activities</t>
  </si>
  <si>
    <t>TOTAL ASSETS</t>
  </si>
  <si>
    <t xml:space="preserve">EQUITY AND  LIABILITIES </t>
  </si>
  <si>
    <t xml:space="preserve">TOTAL EQUITY AND LIABILITIES </t>
  </si>
  <si>
    <t xml:space="preserve">  owners of the parent (RM)</t>
  </si>
  <si>
    <t>UNAUDITED CONDENSED CONSOLIDATED STATEMENT OF CASH FLOWS</t>
  </si>
  <si>
    <t>UNAUDITED CONDENSED CONSOLIDATED STATEMENT OF COMPREHENSIVE INCOME</t>
  </si>
  <si>
    <t>Currency translation differences arising from consolidation</t>
  </si>
  <si>
    <t xml:space="preserve">Total comprehensive income </t>
  </si>
  <si>
    <t>Attributable to:</t>
  </si>
  <si>
    <t>UNAUDITED CONDENSED CONSOLIDATED INCOME STATEMENT</t>
  </si>
  <si>
    <t>Interest</t>
  </si>
  <si>
    <t>Sub-total</t>
  </si>
  <si>
    <t>Profit net of tax for the period</t>
  </si>
  <si>
    <t>the period</t>
  </si>
  <si>
    <t>Interest expense</t>
  </si>
  <si>
    <t>Basic EPS</t>
  </si>
  <si>
    <t>Diluted  EPS</t>
  </si>
  <si>
    <t>Profit before tax</t>
  </si>
  <si>
    <t>Profit for the period, net of tax</t>
  </si>
  <si>
    <t>Profit attributable to:</t>
  </si>
  <si>
    <t xml:space="preserve">Profit before taxation </t>
  </si>
  <si>
    <t>Continuing operations</t>
  </si>
  <si>
    <t xml:space="preserve">Discontinued operations </t>
  </si>
  <si>
    <t>Assets of disposal group classified as held for sale</t>
  </si>
  <si>
    <t>Discontinued operations</t>
  </si>
  <si>
    <t>Profit for the period from continuing operations, net of tax</t>
  </si>
  <si>
    <t>-from continuing operations</t>
  </si>
  <si>
    <t xml:space="preserve">-from discontinued operations </t>
  </si>
  <si>
    <t>A11</t>
  </si>
  <si>
    <t xml:space="preserve">Profit for the period </t>
  </si>
  <si>
    <t xml:space="preserve">Bank balances as held for sale </t>
  </si>
  <si>
    <t xml:space="preserve"> -continuing operations</t>
  </si>
  <si>
    <t xml:space="preserve"> -discontinued operations</t>
  </si>
  <si>
    <t xml:space="preserve">Preceding Year Corresponding Period </t>
  </si>
  <si>
    <t>The unaudited consolidated income statement should be read in conjunction with the audited financial statements for the year ended 31 December 2012 and the accompanying explanatory notes.</t>
  </si>
  <si>
    <t>The unaudited consolidated comprehensive income should be read in conjunction with the audited financial statements for the year ended 31 December 2012 and the accompanying explanatory notes.</t>
  </si>
  <si>
    <t xml:space="preserve">  
The unaudited consolidated financial position should be read in conjunction with the audited financial statements for the year ended 31 December 2012 and the accompanying explanatory notes.</t>
  </si>
  <si>
    <t>The condensed unaudited consolidated statement of changes in equity should be read in conjunction with the audited financial statements for the year ended 31 December 2012 and the accompanying explanatory notes.</t>
  </si>
  <si>
    <t>31 December 2012</t>
  </si>
  <si>
    <t>Share of results of associates</t>
  </si>
  <si>
    <t>Owners of the Company</t>
  </si>
  <si>
    <t>Non-controlling interests</t>
  </si>
  <si>
    <t>Investment in associates</t>
  </si>
  <si>
    <t>Plant and equipment</t>
  </si>
  <si>
    <t>Tax recoverable</t>
  </si>
  <si>
    <t>Retained earnings</t>
  </si>
  <si>
    <t>Other reserves</t>
  </si>
  <si>
    <t>Reserve of disposal group classified as held for sale</t>
  </si>
  <si>
    <t>Equity attributable to owners of the Company</t>
  </si>
  <si>
    <t>Total equity</t>
  </si>
  <si>
    <t>Tax payables</t>
  </si>
  <si>
    <t xml:space="preserve">Liabilities of disposal group classified as held for sale </t>
  </si>
  <si>
    <t>Total liabilities</t>
  </si>
  <si>
    <t>Purchase of plant and equipment</t>
  </si>
  <si>
    <t>Depreciation of plant and equipment</t>
  </si>
  <si>
    <t>Share options granted under Employees' share option scheme ("ESOS")</t>
  </si>
  <si>
    <t>Prepayment of plant and equipment</t>
  </si>
  <si>
    <t xml:space="preserve">Payment of hire purchase </t>
  </si>
  <si>
    <t>Drawdown of term loan</t>
  </si>
  <si>
    <t>Repayment of term loan</t>
  </si>
  <si>
    <t>The condensed unaudited consolidated cash flow statement should be read in conjunction with the audited financial statements for the year ended 31 December 2012 and the accompanying explanatory notes.</t>
  </si>
  <si>
    <t>(Audited)</t>
  </si>
  <si>
    <t>earnings</t>
  </si>
  <si>
    <t>shares</t>
  </si>
  <si>
    <t>reserve</t>
  </si>
  <si>
    <t xml:space="preserve">Non-controlling </t>
  </si>
  <si>
    <t>Foreign currency translation differences</t>
  </si>
  <si>
    <t>Reserve of</t>
  </si>
  <si>
    <t>disposal group</t>
  </si>
  <si>
    <t>classified as</t>
  </si>
  <si>
    <t>held for sale</t>
  </si>
  <si>
    <t>Transactions with owners</t>
  </si>
  <si>
    <t>&lt;---------------Attributable to Equity Holders of the Company---------------&gt;</t>
  </si>
  <si>
    <t>(Unaudited)</t>
  </si>
  <si>
    <t>Sen</t>
  </si>
  <si>
    <t>At 1 January 2013 (Audited)</t>
  </si>
  <si>
    <t>Comprehensive income</t>
  </si>
  <si>
    <t>Other comprehensive income</t>
  </si>
  <si>
    <t>Share options granted under ESOS</t>
  </si>
  <si>
    <t>Acquisition of subsidiary</t>
  </si>
  <si>
    <t>Other investment</t>
  </si>
  <si>
    <t xml:space="preserve">Profit for the period from discontinued operations,net of tax </t>
  </si>
  <si>
    <t>A16</t>
  </si>
  <si>
    <t>FOR THE QUARTER ENDED 30 JUNE 2013</t>
  </si>
  <si>
    <t>30 June 2012</t>
  </si>
  <si>
    <t>30 June 2013</t>
  </si>
  <si>
    <t>AS AT 30 JUNE 2013</t>
  </si>
  <si>
    <t>FOR THE PERIOD ENDED 30 JUNE 2013</t>
  </si>
  <si>
    <t>At 30 June 2013 (Unaudited)</t>
  </si>
  <si>
    <t>6-month ended</t>
  </si>
  <si>
    <t xml:space="preserve">Other receivables, deposits and prepayment </t>
  </si>
  <si>
    <t xml:space="preserve">Transfer to share premium for share </t>
  </si>
  <si>
    <t xml:space="preserve">  options exercised</t>
  </si>
  <si>
    <t>Share options exercised</t>
  </si>
  <si>
    <t>(Restated)</t>
  </si>
  <si>
    <t>At 1 January 2012 (Audited) (Restated)</t>
  </si>
  <si>
    <t xml:space="preserve">Reserve of disposal group clasiified as </t>
  </si>
  <si>
    <t xml:space="preserve">  held for sale</t>
  </si>
  <si>
    <t>B7</t>
  </si>
  <si>
    <t>B8</t>
  </si>
  <si>
    <t>B13</t>
  </si>
  <si>
    <t>B12(a)</t>
  </si>
  <si>
    <t>B12(b)</t>
  </si>
  <si>
    <t>Note A8</t>
  </si>
  <si>
    <t>Bargain purchase on the acquisition of subsidiary</t>
  </si>
  <si>
    <t>Loss on disposal of plant and equipment</t>
  </si>
  <si>
    <t>Proceeds from disposal of plant and equipment</t>
  </si>
  <si>
    <t>Shares issuance pursuant to private</t>
  </si>
  <si>
    <t xml:space="preserve">   placement</t>
  </si>
  <si>
    <t xml:space="preserve">Earnings per share ("EPS") attibutable to owners </t>
  </si>
  <si>
    <t xml:space="preserve">  of the company (sen)</t>
  </si>
  <si>
    <t xml:space="preserve">Exchange reserve arising due to retraslation of financial statements </t>
  </si>
  <si>
    <t xml:space="preserve">  in foreign currency</t>
  </si>
  <si>
    <t>Net proceeds from shares issuance pursuant to private placement</t>
  </si>
  <si>
    <t xml:space="preserve">-Gross proceeds </t>
  </si>
  <si>
    <t xml:space="preserve">- Share issuance expenses </t>
  </si>
  <si>
    <t>Proceeds from share granted under ESOS</t>
  </si>
  <si>
    <t>Tax paid</t>
  </si>
  <si>
    <t>Net cash outflow from the acquisition of subsidiaries</t>
  </si>
  <si>
    <t>Net cash generated used in investing activities</t>
  </si>
  <si>
    <t>Net cash generated from financing activities</t>
  </si>
  <si>
    <t>Net increase/(decrease) in cash and cash equivalents during the period</t>
  </si>
  <si>
    <t>Note 8(a)(i)</t>
  </si>
  <si>
    <t>Note 8(a)(ii)</t>
  </si>
  <si>
    <t>At 30 June 2012 (Unaudited)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</si>
</sst>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_-* #,##0_-;\-* #,##0_-;_-* &quot;-&quot;_-;_-@_-"/>
    <numFmt numFmtId="165" formatCode="_-* #,##0.00_-;\-* #,##0.00_-;_-* &quot;-&quot;??_-;_-@_-"/>
    <numFmt numFmtId="166" formatCode="_(* #,##0_);_(* \(#,##0\);_(* &quot;-&quot;??_);_(@_)"/>
    <numFmt numFmtId="167" formatCode="_-* #,##0_-;\-* #,##0_-;_-* &quot;-&quot;??_-;_-@_-"/>
    <numFmt numFmtId="168" formatCode="_(* #,##0.00_);_(* \(#,##0.00\);_(* &quot;-&quot;_);_(@_)"/>
  </numFmts>
  <fonts count="11" x14ac:knownFonts="1">
    <font>
      <sz val="11"/>
      <name val="Book Antiqua"/>
    </font>
    <font>
      <sz val="11"/>
      <name val="Book Antiqua"/>
      <family val="1"/>
    </font>
    <font>
      <u/>
      <sz val="12"/>
      <name val="Times New Roman"/>
      <family val="1"/>
    </font>
    <font>
      <sz val="12"/>
      <name val="Times New Roman"/>
      <family val="1"/>
    </font>
    <font>
      <b/>
      <sz val="12"/>
      <name val="Times New Roman"/>
      <family val="1"/>
    </font>
    <font>
      <sz val="12"/>
      <color indexed="8"/>
      <name val="Times New Roman"/>
      <family val="1"/>
    </font>
    <font>
      <sz val="11"/>
      <name val="Times New Roman"/>
      <family val="1"/>
    </font>
    <font>
      <b/>
      <u/>
      <sz val="12"/>
      <name val="Times New Roman"/>
      <family val="1"/>
    </font>
    <font>
      <vertAlign val="superscript"/>
      <sz val="14"/>
      <color indexed="8"/>
      <name val="Times New Roman"/>
      <family val="1"/>
    </font>
    <font>
      <sz val="11"/>
      <color indexed="8"/>
      <name val="Times New Roman"/>
      <family val="1"/>
    </font>
    <font>
      <b/>
      <vertAlign val="superscript"/>
      <sz val="14"/>
      <color indexed="8"/>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37" fontId="1" fillId="0" borderId="0" applyNumberFormat="0"/>
    <xf numFmtId="37" fontId="1" fillId="0" borderId="0" applyNumberFormat="0"/>
  </cellStyleXfs>
  <cellXfs count="199">
    <xf numFmtId="0" fontId="0" fillId="0" borderId="0" xfId="0"/>
    <xf numFmtId="0" fontId="3" fillId="0" borderId="0" xfId="3" applyNumberFormat="1" applyFont="1"/>
    <xf numFmtId="0" fontId="3" fillId="0" borderId="0" xfId="3" applyNumberFormat="1" applyFont="1" applyAlignment="1"/>
    <xf numFmtId="0" fontId="2" fillId="0" borderId="0" xfId="3" applyNumberFormat="1" applyFont="1" applyAlignment="1">
      <alignment horizontal="center"/>
    </xf>
    <xf numFmtId="0" fontId="3" fillId="0" borderId="0" xfId="3" applyNumberFormat="1" applyFont="1" applyAlignment="1">
      <alignment vertical="center"/>
    </xf>
    <xf numFmtId="0" fontId="3" fillId="0" borderId="0" xfId="3" applyNumberFormat="1" applyFont="1" applyAlignment="1">
      <alignment horizontal="center"/>
    </xf>
    <xf numFmtId="0" fontId="3" fillId="0" borderId="0" xfId="3" applyNumberFormat="1" applyFont="1" applyBorder="1"/>
    <xf numFmtId="166" fontId="3" fillId="0" borderId="0" xfId="0" applyNumberFormat="1" applyFont="1"/>
    <xf numFmtId="0" fontId="4" fillId="0" borderId="0" xfId="3" applyNumberFormat="1" applyFont="1"/>
    <xf numFmtId="0" fontId="3" fillId="0" borderId="0" xfId="3" applyNumberFormat="1" applyFont="1" applyFill="1"/>
    <xf numFmtId="41" fontId="3" fillId="0" borderId="0" xfId="0" applyNumberFormat="1" applyFont="1" applyBorder="1"/>
    <xf numFmtId="167" fontId="3" fillId="0" borderId="0" xfId="1" applyNumberFormat="1" applyFont="1" applyBorder="1" applyAlignment="1">
      <alignment horizontal="right"/>
    </xf>
    <xf numFmtId="0" fontId="3" fillId="0" borderId="0" xfId="3" applyNumberFormat="1" applyFont="1" applyBorder="1" applyAlignment="1">
      <alignment vertical="center"/>
    </xf>
    <xf numFmtId="167" fontId="3" fillId="0" borderId="0" xfId="3" applyNumberFormat="1" applyFont="1" applyBorder="1" applyAlignment="1">
      <alignment vertical="center"/>
    </xf>
    <xf numFmtId="0" fontId="3" fillId="0" borderId="0" xfId="3" applyNumberFormat="1" applyFont="1" applyFill="1" applyAlignment="1">
      <alignment vertical="center"/>
    </xf>
    <xf numFmtId="0" fontId="3" fillId="0" borderId="0" xfId="3" applyNumberFormat="1" applyFont="1" applyFill="1" applyAlignment="1">
      <alignment horizontal="centerContinuous"/>
    </xf>
    <xf numFmtId="0" fontId="4" fillId="0" borderId="0" xfId="3" applyNumberFormat="1" applyFont="1" applyFill="1"/>
    <xf numFmtId="0" fontId="3" fillId="0" borderId="0" xfId="3" applyNumberFormat="1" applyFont="1" applyFill="1" applyAlignment="1"/>
    <xf numFmtId="0" fontId="4" fillId="0" borderId="0" xfId="3" applyNumberFormat="1" applyFont="1" applyFill="1" applyAlignment="1">
      <alignment horizontal="center" vertical="center"/>
    </xf>
    <xf numFmtId="0" fontId="3" fillId="0" borderId="0" xfId="3" applyNumberFormat="1" applyFont="1" applyFill="1" applyAlignment="1">
      <alignment wrapText="1"/>
    </xf>
    <xf numFmtId="0" fontId="5" fillId="0" borderId="0" xfId="0" applyFont="1" applyFill="1" applyAlignment="1">
      <alignment wrapText="1"/>
    </xf>
    <xf numFmtId="0" fontId="3" fillId="0" borderId="0" xfId="3" applyNumberFormat="1" applyFont="1" applyFill="1" applyAlignment="1">
      <alignment horizontal="center"/>
    </xf>
    <xf numFmtId="166" fontId="3" fillId="0" borderId="0" xfId="0" applyNumberFormat="1" applyFont="1" applyFill="1"/>
    <xf numFmtId="0" fontId="3" fillId="0" borderId="0" xfId="3" applyNumberFormat="1" applyFont="1" applyFill="1" applyBorder="1"/>
    <xf numFmtId="0" fontId="4" fillId="0" borderId="0" xfId="3" applyNumberFormat="1" applyFont="1" applyFill="1" applyAlignment="1">
      <alignment horizontal="right"/>
    </xf>
    <xf numFmtId="41" fontId="3" fillId="0" borderId="0" xfId="0" applyNumberFormat="1" applyFont="1" applyFill="1"/>
    <xf numFmtId="41" fontId="3" fillId="0" borderId="0" xfId="0" applyNumberFormat="1" applyFont="1" applyFill="1" applyBorder="1"/>
    <xf numFmtId="0" fontId="3" fillId="0" borderId="0" xfId="3" applyNumberFormat="1" applyFont="1" applyFill="1" applyAlignment="1">
      <alignment horizontal="justify"/>
    </xf>
    <xf numFmtId="3" fontId="4" fillId="0" borderId="0" xfId="3" applyNumberFormat="1" applyFont="1" applyFill="1" applyAlignment="1">
      <alignment horizontal="left"/>
    </xf>
    <xf numFmtId="0" fontId="2" fillId="0" borderId="0" xfId="3" applyNumberFormat="1" applyFont="1" applyFill="1" applyAlignment="1">
      <alignment horizontal="centerContinuous"/>
    </xf>
    <xf numFmtId="0" fontId="3" fillId="0" borderId="0" xfId="3" applyNumberFormat="1" applyFont="1" applyFill="1" applyBorder="1" applyAlignment="1">
      <alignment horizontal="centerContinuous"/>
    </xf>
    <xf numFmtId="0" fontId="4" fillId="0" borderId="0" xfId="3" applyNumberFormat="1" applyFont="1" applyFill="1" applyAlignment="1">
      <alignment horizontal="left"/>
    </xf>
    <xf numFmtId="0" fontId="4" fillId="0" borderId="0" xfId="0" applyFont="1" applyFill="1"/>
    <xf numFmtId="0" fontId="2" fillId="0" borderId="0" xfId="3" applyNumberFormat="1" applyFont="1" applyFill="1" applyAlignment="1"/>
    <xf numFmtId="0" fontId="3" fillId="0" borderId="0" xfId="3" applyNumberFormat="1" applyFont="1" applyFill="1" applyBorder="1" applyAlignment="1"/>
    <xf numFmtId="0" fontId="4" fillId="0" borderId="0" xfId="0" applyFont="1" applyFill="1" applyAlignment="1">
      <alignment vertical="center"/>
    </xf>
    <xf numFmtId="0" fontId="2" fillId="0" borderId="0" xfId="3" applyNumberFormat="1" applyFont="1" applyFill="1" applyAlignment="1">
      <alignment vertical="center"/>
    </xf>
    <xf numFmtId="0" fontId="4" fillId="0" borderId="0" xfId="3" applyNumberFormat="1" applyFont="1" applyFill="1" applyBorder="1" applyAlignment="1">
      <alignment horizontal="center" vertical="center"/>
    </xf>
    <xf numFmtId="0" fontId="4" fillId="0" borderId="0" xfId="3" applyNumberFormat="1" applyFont="1" applyFill="1" applyBorder="1" applyAlignment="1">
      <alignment horizontal="center" vertical="center" wrapText="1"/>
    </xf>
    <xf numFmtId="0" fontId="4" fillId="0" borderId="0" xfId="3" applyNumberFormat="1" applyFont="1" applyFill="1" applyAlignment="1">
      <alignment horizontal="right" vertical="center" wrapText="1"/>
    </xf>
    <xf numFmtId="14" fontId="4" fillId="0" borderId="0" xfId="3" quotePrefix="1" applyNumberFormat="1" applyFont="1" applyFill="1" applyBorder="1" applyAlignment="1">
      <alignment horizontal="center" vertical="center"/>
    </xf>
    <xf numFmtId="0" fontId="7" fillId="0" borderId="0" xfId="3" applyNumberFormat="1" applyFont="1" applyFill="1" applyAlignment="1">
      <alignment horizontal="center" vertical="center"/>
    </xf>
    <xf numFmtId="0" fontId="2" fillId="0" borderId="0" xfId="3" applyNumberFormat="1" applyFont="1" applyFill="1" applyAlignment="1">
      <alignment horizontal="center" vertical="center"/>
    </xf>
    <xf numFmtId="0" fontId="3" fillId="0" borderId="0" xfId="3" applyNumberFormat="1" applyFont="1" applyFill="1" applyBorder="1" applyAlignment="1">
      <alignment horizontal="center" vertical="center"/>
    </xf>
    <xf numFmtId="0" fontId="3" fillId="0" borderId="0" xfId="3" quotePrefix="1" applyNumberFormat="1" applyFont="1" applyFill="1" applyAlignment="1">
      <alignment horizontal="center" vertical="center"/>
    </xf>
    <xf numFmtId="0" fontId="3" fillId="0" borderId="0" xfId="4" applyNumberFormat="1" applyFont="1" applyFill="1" applyAlignment="1">
      <alignment vertical="center"/>
    </xf>
    <xf numFmtId="0" fontId="3" fillId="0" borderId="0" xfId="3" applyNumberFormat="1" applyFont="1" applyFill="1" applyAlignment="1">
      <alignment horizontal="center" vertical="center"/>
    </xf>
    <xf numFmtId="37" fontId="3" fillId="0" borderId="0" xfId="2" applyNumberFormat="1" applyFont="1" applyFill="1" applyAlignment="1">
      <alignment vertical="center"/>
    </xf>
    <xf numFmtId="41" fontId="3" fillId="0" borderId="0" xfId="0" applyNumberFormat="1" applyFont="1" applyFill="1" applyAlignment="1">
      <alignment vertical="center"/>
    </xf>
    <xf numFmtId="3" fontId="3" fillId="0" borderId="0" xfId="2" applyNumberFormat="1" applyFont="1" applyFill="1" applyAlignment="1">
      <alignment vertical="center"/>
    </xf>
    <xf numFmtId="41" fontId="3" fillId="0" borderId="1" xfId="3" applyNumberFormat="1" applyFont="1" applyFill="1" applyBorder="1" applyAlignment="1">
      <alignment vertical="center"/>
    </xf>
    <xf numFmtId="41" fontId="3" fillId="0" borderId="0" xfId="3" applyNumberFormat="1" applyFont="1" applyFill="1" applyAlignment="1">
      <alignment vertical="center"/>
    </xf>
    <xf numFmtId="41" fontId="3" fillId="0" borderId="2" xfId="0" applyNumberFormat="1" applyFont="1" applyFill="1" applyBorder="1" applyAlignment="1">
      <alignment vertical="center"/>
    </xf>
    <xf numFmtId="3" fontId="3" fillId="0" borderId="2"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Font="1" applyFill="1" applyAlignment="1">
      <alignment vertical="center"/>
    </xf>
    <xf numFmtId="41" fontId="3" fillId="0" borderId="3" xfId="0" applyNumberFormat="1" applyFont="1" applyFill="1" applyBorder="1" applyAlignment="1">
      <alignment vertical="center"/>
    </xf>
    <xf numFmtId="0" fontId="3" fillId="0" borderId="0" xfId="3" applyNumberFormat="1" applyFont="1" applyFill="1" applyBorder="1" applyAlignment="1">
      <alignment vertical="center"/>
    </xf>
    <xf numFmtId="0" fontId="4" fillId="0" borderId="0" xfId="3" applyNumberFormat="1" applyFont="1" applyFill="1" applyBorder="1" applyAlignment="1">
      <alignment horizontal="center"/>
    </xf>
    <xf numFmtId="0" fontId="4" fillId="0" borderId="0" xfId="3" applyNumberFormat="1" applyFont="1" applyFill="1" applyAlignment="1">
      <alignment horizontal="center"/>
    </xf>
    <xf numFmtId="15" fontId="4" fillId="0" borderId="0" xfId="3" quotePrefix="1" applyNumberFormat="1" applyFont="1" applyFill="1" applyBorder="1" applyAlignment="1">
      <alignment horizontal="center"/>
    </xf>
    <xf numFmtId="165" fontId="4" fillId="0" borderId="0" xfId="1" applyFont="1" applyFill="1" applyAlignment="1">
      <alignment horizontal="right"/>
    </xf>
    <xf numFmtId="0" fontId="2" fillId="0" borderId="0" xfId="3" applyNumberFormat="1" applyFont="1" applyFill="1" applyAlignment="1">
      <alignment horizontal="center"/>
    </xf>
    <xf numFmtId="0" fontId="3" fillId="0" borderId="0" xfId="3" applyNumberFormat="1" applyFont="1" applyFill="1" applyBorder="1" applyAlignment="1">
      <alignment horizontal="center"/>
    </xf>
    <xf numFmtId="167" fontId="2" fillId="0" borderId="0" xfId="1" applyNumberFormat="1" applyFont="1" applyFill="1" applyAlignment="1">
      <alignment horizontal="center"/>
    </xf>
    <xf numFmtId="167" fontId="3" fillId="0" borderId="0" xfId="1" applyNumberFormat="1" applyFont="1" applyFill="1"/>
    <xf numFmtId="0" fontId="3" fillId="0" borderId="0" xfId="0" applyFont="1" applyFill="1" applyAlignment="1">
      <alignment horizontal="left"/>
    </xf>
    <xf numFmtId="167" fontId="3" fillId="0" borderId="0" xfId="1" applyNumberFormat="1" applyFont="1" applyFill="1" applyAlignment="1">
      <alignment horizontal="center"/>
    </xf>
    <xf numFmtId="167" fontId="3" fillId="0" borderId="4" xfId="1" applyNumberFormat="1" applyFont="1" applyFill="1" applyBorder="1"/>
    <xf numFmtId="0" fontId="3" fillId="0" borderId="0" xfId="0" applyFont="1" applyFill="1"/>
    <xf numFmtId="0" fontId="3" fillId="0" borderId="0" xfId="3" applyNumberFormat="1" applyFont="1" applyFill="1" applyAlignment="1">
      <alignment horizontal="left"/>
    </xf>
    <xf numFmtId="167" fontId="3" fillId="0" borderId="0" xfId="1" applyNumberFormat="1" applyFont="1" applyFill="1" applyBorder="1" applyAlignment="1">
      <alignment horizontal="center"/>
    </xf>
    <xf numFmtId="167" fontId="3" fillId="0" borderId="0" xfId="1" applyNumberFormat="1" applyFont="1" applyFill="1" applyBorder="1"/>
    <xf numFmtId="167" fontId="3" fillId="0" borderId="3" xfId="1" applyNumberFormat="1" applyFont="1" applyFill="1" applyBorder="1"/>
    <xf numFmtId="0" fontId="4" fillId="0" borderId="0" xfId="3" applyNumberFormat="1" applyFont="1" applyFill="1" applyAlignment="1">
      <alignment horizontal="left" vertical="center"/>
    </xf>
    <xf numFmtId="167" fontId="3" fillId="0" borderId="0" xfId="1" applyNumberFormat="1" applyFont="1" applyFill="1" applyBorder="1" applyAlignment="1"/>
    <xf numFmtId="3" fontId="4" fillId="0" borderId="0" xfId="3" applyNumberFormat="1" applyFont="1" applyAlignment="1">
      <alignment horizontal="left"/>
    </xf>
    <xf numFmtId="0" fontId="2" fillId="0" borderId="0" xfId="3" applyNumberFormat="1" applyFont="1" applyAlignment="1">
      <alignment horizontal="centerContinuous"/>
    </xf>
    <xf numFmtId="0" fontId="3" fillId="0" borderId="0" xfId="3" applyNumberFormat="1" applyFont="1" applyBorder="1" applyAlignment="1">
      <alignment horizontal="centerContinuous"/>
    </xf>
    <xf numFmtId="0" fontId="3" fillId="0" borderId="0" xfId="3" applyNumberFormat="1" applyFont="1" applyAlignment="1">
      <alignment horizontal="centerContinuous"/>
    </xf>
    <xf numFmtId="0" fontId="4" fillId="0" borderId="0" xfId="3" applyNumberFormat="1" applyFont="1" applyAlignment="1">
      <alignment horizontal="left"/>
    </xf>
    <xf numFmtId="0" fontId="4" fillId="0" borderId="0" xfId="0" applyFont="1"/>
    <xf numFmtId="0" fontId="2" fillId="0" borderId="0" xfId="3" applyNumberFormat="1" applyFont="1" applyAlignment="1"/>
    <xf numFmtId="0" fontId="3" fillId="0" borderId="0" xfId="3" applyNumberFormat="1" applyFont="1" applyBorder="1" applyAlignment="1"/>
    <xf numFmtId="0" fontId="3" fillId="0" borderId="0" xfId="3" applyNumberFormat="1" applyFont="1" applyBorder="1" applyAlignment="1">
      <alignment horizontal="center"/>
    </xf>
    <xf numFmtId="0" fontId="4" fillId="0" borderId="0" xfId="3" applyNumberFormat="1" applyFont="1" applyBorder="1" applyAlignment="1"/>
    <xf numFmtId="0" fontId="4" fillId="0" borderId="0" xfId="3" applyNumberFormat="1" applyFont="1" applyBorder="1" applyAlignment="1">
      <alignment horizontal="centerContinuous"/>
    </xf>
    <xf numFmtId="0" fontId="4" fillId="0" borderId="0" xfId="3" applyNumberFormat="1" applyFont="1" applyAlignment="1">
      <alignment horizontal="centerContinuous"/>
    </xf>
    <xf numFmtId="0" fontId="4" fillId="0" borderId="0" xfId="3" applyNumberFormat="1" applyFont="1" applyAlignment="1">
      <alignment horizontal="center"/>
    </xf>
    <xf numFmtId="0" fontId="4" fillId="0" borderId="0" xfId="3" applyNumberFormat="1" applyFont="1" applyBorder="1" applyAlignment="1">
      <alignment horizontal="center"/>
    </xf>
    <xf numFmtId="0" fontId="7" fillId="0" borderId="0" xfId="3" applyNumberFormat="1" applyFont="1" applyAlignment="1">
      <alignment horizontal="center"/>
    </xf>
    <xf numFmtId="41" fontId="3" fillId="0" borderId="0" xfId="0" applyNumberFormat="1" applyFont="1" applyBorder="1" applyAlignment="1">
      <alignment horizontal="right"/>
    </xf>
    <xf numFmtId="0" fontId="4" fillId="0" borderId="0" xfId="3" applyNumberFormat="1" applyFont="1" applyBorder="1" applyAlignment="1">
      <alignment horizontal="right"/>
    </xf>
    <xf numFmtId="0" fontId="4" fillId="0" borderId="0" xfId="3" applyNumberFormat="1" applyFont="1" applyAlignment="1">
      <alignment horizontal="right"/>
    </xf>
    <xf numFmtId="14" fontId="4" fillId="0" borderId="0" xfId="3" quotePrefix="1" applyNumberFormat="1" applyFont="1" applyBorder="1" applyAlignment="1">
      <alignment horizontal="right"/>
    </xf>
    <xf numFmtId="0" fontId="4" fillId="0" borderId="0" xfId="4" applyNumberFormat="1" applyFont="1" applyFill="1"/>
    <xf numFmtId="41" fontId="3" fillId="0" borderId="0" xfId="0" applyNumberFormat="1" applyFont="1"/>
    <xf numFmtId="0" fontId="3" fillId="0" borderId="0" xfId="4" applyNumberFormat="1" applyFont="1" applyFill="1"/>
    <xf numFmtId="41" fontId="4" fillId="0" borderId="0" xfId="3" applyNumberFormat="1" applyFont="1" applyBorder="1" applyAlignment="1">
      <alignment horizontal="right"/>
    </xf>
    <xf numFmtId="0" fontId="3" fillId="0" borderId="0" xfId="0" applyFont="1"/>
    <xf numFmtId="41" fontId="3" fillId="0" borderId="1" xfId="0" applyNumberFormat="1" applyFont="1" applyBorder="1"/>
    <xf numFmtId="41" fontId="4" fillId="0" borderId="0" xfId="0" applyNumberFormat="1" applyFont="1"/>
    <xf numFmtId="0" fontId="4" fillId="0" borderId="0" xfId="0" applyFont="1" applyAlignment="1">
      <alignment horizontal="right"/>
    </xf>
    <xf numFmtId="166" fontId="3" fillId="0" borderId="3" xfId="1" applyNumberFormat="1" applyFont="1" applyBorder="1" applyAlignment="1">
      <alignment horizontal="center"/>
    </xf>
    <xf numFmtId="165" fontId="3" fillId="0" borderId="0" xfId="1" applyNumberFormat="1" applyFont="1" applyFill="1" applyAlignment="1">
      <alignment horizontal="right"/>
    </xf>
    <xf numFmtId="0" fontId="4" fillId="0" borderId="0" xfId="3" applyNumberFormat="1" applyFont="1" applyFill="1" applyAlignment="1">
      <alignment vertical="center"/>
    </xf>
    <xf numFmtId="41" fontId="3" fillId="0" borderId="1" xfId="0" applyNumberFormat="1" applyFont="1" applyFill="1" applyBorder="1"/>
    <xf numFmtId="41" fontId="3" fillId="0" borderId="6" xfId="0" applyNumberFormat="1" applyFont="1" applyFill="1" applyBorder="1"/>
    <xf numFmtId="41" fontId="3" fillId="0" borderId="7" xfId="0" applyNumberFormat="1" applyFont="1" applyFill="1" applyBorder="1"/>
    <xf numFmtId="41" fontId="3" fillId="0" borderId="8" xfId="0" applyNumberFormat="1" applyFont="1" applyFill="1" applyBorder="1"/>
    <xf numFmtId="0" fontId="3" fillId="0" borderId="0" xfId="0" quotePrefix="1" applyFont="1"/>
    <xf numFmtId="0" fontId="3" fillId="0" borderId="0" xfId="3" quotePrefix="1" applyNumberFormat="1" applyFont="1"/>
    <xf numFmtId="164" fontId="3" fillId="0" borderId="0" xfId="2" applyFont="1" applyFill="1" applyAlignment="1">
      <alignment vertical="center"/>
    </xf>
    <xf numFmtId="0" fontId="8" fillId="0" borderId="0" xfId="0" applyFont="1" applyAlignment="1">
      <alignment vertical="top"/>
    </xf>
    <xf numFmtId="37" fontId="3" fillId="0" borderId="1" xfId="2" applyNumberFormat="1" applyFont="1" applyFill="1" applyBorder="1" applyAlignment="1">
      <alignment vertical="center"/>
    </xf>
    <xf numFmtId="0" fontId="3" fillId="0" borderId="0" xfId="3" quotePrefix="1" applyNumberFormat="1" applyFont="1" applyFill="1" applyAlignment="1">
      <alignment vertical="center"/>
    </xf>
    <xf numFmtId="41" fontId="3" fillId="0" borderId="0" xfId="3" applyNumberFormat="1" applyFont="1" applyFill="1" applyBorder="1" applyAlignment="1">
      <alignment vertical="center"/>
    </xf>
    <xf numFmtId="37" fontId="3" fillId="0" borderId="0" xfId="2" applyNumberFormat="1" applyFont="1" applyFill="1" applyBorder="1" applyAlignment="1">
      <alignment vertical="center"/>
    </xf>
    <xf numFmtId="168" fontId="3" fillId="0" borderId="0" xfId="0" applyNumberFormat="1" applyFont="1" applyFill="1" applyBorder="1" applyAlignment="1">
      <alignment vertical="center"/>
    </xf>
    <xf numFmtId="0" fontId="4" fillId="0" borderId="0" xfId="3" applyNumberFormat="1" applyFont="1" applyFill="1" applyBorder="1" applyAlignment="1">
      <alignment horizontal="left"/>
    </xf>
    <xf numFmtId="0" fontId="4" fillId="0" borderId="0" xfId="0" applyFont="1" applyFill="1" applyAlignment="1">
      <alignment horizontal="left"/>
    </xf>
    <xf numFmtId="164" fontId="3" fillId="0" borderId="0" xfId="2" applyFont="1" applyFill="1" applyBorder="1" applyAlignment="1">
      <alignment vertical="center"/>
    </xf>
    <xf numFmtId="164" fontId="3" fillId="0" borderId="0" xfId="2" applyFont="1" applyFill="1" applyBorder="1"/>
    <xf numFmtId="164" fontId="3" fillId="0" borderId="0" xfId="3" applyNumberFormat="1" applyFont="1" applyFill="1" applyBorder="1" applyAlignment="1">
      <alignment vertical="center"/>
    </xf>
    <xf numFmtId="41" fontId="3" fillId="0" borderId="0" xfId="0" applyNumberFormat="1" applyFont="1" applyFill="1" applyAlignment="1">
      <alignment horizontal="center"/>
    </xf>
    <xf numFmtId="14" fontId="4" fillId="0" borderId="0" xfId="3" quotePrefix="1" applyNumberFormat="1" applyFont="1" applyFill="1" applyBorder="1" applyAlignment="1">
      <alignment horizontal="right"/>
    </xf>
    <xf numFmtId="0" fontId="4" fillId="0" borderId="0" xfId="3" applyNumberFormat="1" applyFont="1" applyFill="1" applyBorder="1" applyAlignment="1">
      <alignment horizontal="right"/>
    </xf>
    <xf numFmtId="41" fontId="3" fillId="0" borderId="3" xfId="0" applyNumberFormat="1" applyFont="1" applyFill="1" applyBorder="1"/>
    <xf numFmtId="41" fontId="3" fillId="0" borderId="9" xfId="0" applyNumberFormat="1" applyFont="1" applyFill="1" applyBorder="1" applyAlignment="1">
      <alignment horizontal="center"/>
    </xf>
    <xf numFmtId="3" fontId="3" fillId="0" borderId="0" xfId="0" applyNumberFormat="1" applyFont="1" applyFill="1" applyBorder="1" applyAlignment="1">
      <alignment vertical="center"/>
    </xf>
    <xf numFmtId="167" fontId="3" fillId="0" borderId="5" xfId="1" applyNumberFormat="1" applyFont="1" applyFill="1" applyBorder="1"/>
    <xf numFmtId="0" fontId="4" fillId="0" borderId="0" xfId="4" applyNumberFormat="1" applyFont="1" applyFill="1" applyAlignment="1">
      <alignment vertical="center"/>
    </xf>
    <xf numFmtId="37" fontId="3" fillId="0" borderId="2" xfId="0" applyNumberFormat="1" applyFont="1" applyFill="1" applyBorder="1" applyAlignment="1">
      <alignment vertical="center"/>
    </xf>
    <xf numFmtId="0" fontId="4" fillId="0" borderId="0" xfId="3" applyNumberFormat="1" applyFont="1" applyBorder="1" applyAlignment="1">
      <alignment horizontal="left"/>
    </xf>
    <xf numFmtId="41" fontId="3" fillId="0" borderId="0" xfId="3" applyNumberFormat="1" applyFont="1" applyAlignment="1">
      <alignment vertical="center"/>
    </xf>
    <xf numFmtId="41" fontId="3" fillId="0" borderId="0" xfId="3" applyNumberFormat="1" applyFont="1"/>
    <xf numFmtId="41" fontId="3" fillId="0" borderId="1" xfId="3" applyNumberFormat="1" applyFont="1" applyBorder="1" applyAlignment="1">
      <alignment vertical="center"/>
    </xf>
    <xf numFmtId="164" fontId="3" fillId="0" borderId="0" xfId="2" applyFont="1" applyAlignment="1">
      <alignment vertical="center"/>
    </xf>
    <xf numFmtId="41" fontId="3" fillId="0" borderId="0" xfId="3" applyNumberFormat="1" applyFont="1" applyBorder="1" applyAlignment="1">
      <alignment vertical="center"/>
    </xf>
    <xf numFmtId="0" fontId="4" fillId="0" borderId="0" xfId="3" applyNumberFormat="1" applyFont="1" applyAlignment="1">
      <alignment horizontal="left" indent="1"/>
    </xf>
    <xf numFmtId="167" fontId="3" fillId="0" borderId="2" xfId="1" applyNumberFormat="1" applyFont="1" applyFill="1" applyBorder="1"/>
    <xf numFmtId="0" fontId="3" fillId="0" borderId="0" xfId="3" applyNumberFormat="1" applyFont="1" applyFill="1" applyBorder="1" applyAlignment="1">
      <alignment horizontal="left"/>
    </xf>
    <xf numFmtId="167" fontId="3" fillId="0" borderId="1" xfId="1" applyNumberFormat="1" applyFont="1" applyFill="1" applyBorder="1"/>
    <xf numFmtId="167" fontId="3" fillId="0" borderId="0" xfId="3" applyNumberFormat="1" applyFont="1" applyFill="1" applyAlignment="1">
      <alignment vertical="center"/>
    </xf>
    <xf numFmtId="167" fontId="3" fillId="0" borderId="0" xfId="3" applyNumberFormat="1" applyFont="1" applyFill="1"/>
    <xf numFmtId="167" fontId="3" fillId="0" borderId="0" xfId="1" applyNumberFormat="1" applyFont="1" applyFill="1" applyAlignment="1">
      <alignment vertical="center"/>
    </xf>
    <xf numFmtId="167" fontId="3" fillId="0" borderId="0" xfId="1" applyNumberFormat="1" applyFont="1" applyFill="1" applyBorder="1" applyAlignment="1">
      <alignment vertical="center"/>
    </xf>
    <xf numFmtId="0" fontId="3" fillId="0" borderId="0" xfId="0" quotePrefix="1" applyFont="1" applyFill="1" applyAlignment="1">
      <alignment vertical="center"/>
    </xf>
    <xf numFmtId="41" fontId="3" fillId="0" borderId="10" xfId="0" applyNumberFormat="1" applyFont="1" applyBorder="1"/>
    <xf numFmtId="41" fontId="3" fillId="0" borderId="2" xfId="0" applyNumberFormat="1" applyFont="1" applyBorder="1"/>
    <xf numFmtId="41" fontId="3" fillId="0" borderId="11" xfId="0" applyNumberFormat="1" applyFont="1" applyBorder="1"/>
    <xf numFmtId="41" fontId="3" fillId="0" borderId="12" xfId="0" applyNumberFormat="1" applyFont="1" applyBorder="1"/>
    <xf numFmtId="41" fontId="3" fillId="0" borderId="13" xfId="0" applyNumberFormat="1" applyFont="1" applyBorder="1"/>
    <xf numFmtId="41" fontId="3" fillId="0" borderId="14" xfId="0" applyNumberFormat="1" applyFont="1" applyBorder="1"/>
    <xf numFmtId="41" fontId="3" fillId="0" borderId="15" xfId="0" applyNumberFormat="1" applyFont="1" applyBorder="1"/>
    <xf numFmtId="0" fontId="7" fillId="0" borderId="0" xfId="3" applyNumberFormat="1" applyFont="1" applyAlignment="1"/>
    <xf numFmtId="168" fontId="3" fillId="0" borderId="0" xfId="0" applyNumberFormat="1" applyFont="1" applyFill="1" applyBorder="1" applyAlignment="1">
      <alignment horizontal="right" vertical="center"/>
    </xf>
    <xf numFmtId="14" fontId="4" fillId="0" borderId="0" xfId="3" quotePrefix="1" applyNumberFormat="1" applyFont="1" applyFill="1" applyBorder="1" applyAlignment="1">
      <alignment horizontal="center"/>
    </xf>
    <xf numFmtId="168" fontId="4" fillId="0" borderId="0" xfId="0" applyNumberFormat="1" applyFont="1" applyFill="1" applyBorder="1" applyAlignment="1">
      <alignment horizontal="center" vertical="center"/>
    </xf>
    <xf numFmtId="41" fontId="3" fillId="0" borderId="2" xfId="0" applyNumberFormat="1" applyFont="1" applyBorder="1" applyAlignment="1">
      <alignment horizontal="right"/>
    </xf>
    <xf numFmtId="41" fontId="3" fillId="0" borderId="2" xfId="3" applyNumberFormat="1" applyFont="1" applyBorder="1" applyAlignment="1">
      <alignment vertical="center"/>
    </xf>
    <xf numFmtId="0" fontId="3" fillId="0" borderId="11" xfId="3" applyNumberFormat="1" applyFont="1" applyBorder="1" applyAlignment="1">
      <alignment vertical="center"/>
    </xf>
    <xf numFmtId="41" fontId="3" fillId="0" borderId="13" xfId="3" applyNumberFormat="1" applyFont="1" applyBorder="1"/>
    <xf numFmtId="41" fontId="3" fillId="0" borderId="15" xfId="3" applyNumberFormat="1" applyFont="1" applyBorder="1"/>
    <xf numFmtId="41" fontId="3" fillId="0" borderId="15" xfId="3" applyNumberFormat="1" applyFont="1" applyBorder="1" applyAlignment="1">
      <alignment vertical="center"/>
    </xf>
    <xf numFmtId="41" fontId="4" fillId="0" borderId="5" xfId="0" applyNumberFormat="1" applyFont="1" applyBorder="1"/>
    <xf numFmtId="41" fontId="4" fillId="0" borderId="5" xfId="0" applyNumberFormat="1" applyFont="1" applyFill="1" applyBorder="1"/>
    <xf numFmtId="38" fontId="3" fillId="0" borderId="0" xfId="3" applyNumberFormat="1" applyFont="1" applyFill="1" applyAlignment="1">
      <alignment horizontal="center"/>
    </xf>
    <xf numFmtId="41" fontId="4" fillId="0" borderId="3" xfId="0" applyNumberFormat="1" applyFont="1" applyFill="1" applyBorder="1" applyAlignment="1">
      <alignment vertical="center"/>
    </xf>
    <xf numFmtId="41" fontId="4" fillId="0" borderId="0" xfId="0" applyNumberFormat="1" applyFont="1" applyFill="1" applyAlignment="1">
      <alignment vertical="center"/>
    </xf>
    <xf numFmtId="168" fontId="4" fillId="0" borderId="5" xfId="0" applyNumberFormat="1" applyFont="1" applyFill="1" applyBorder="1" applyAlignment="1">
      <alignment vertical="center"/>
    </xf>
    <xf numFmtId="0" fontId="10" fillId="0" borderId="0" xfId="0" applyFont="1" applyAlignment="1">
      <alignment vertical="top"/>
    </xf>
    <xf numFmtId="168" fontId="4" fillId="0" borderId="5" xfId="0" applyNumberFormat="1" applyFont="1" applyFill="1" applyBorder="1" applyAlignment="1">
      <alignment horizontal="right" vertical="center"/>
    </xf>
    <xf numFmtId="41" fontId="4" fillId="0" borderId="0" xfId="0" applyNumberFormat="1" applyFont="1" applyFill="1" applyBorder="1" applyAlignment="1">
      <alignment vertical="center"/>
    </xf>
    <xf numFmtId="0" fontId="4" fillId="0" borderId="0" xfId="3" applyNumberFormat="1" applyFont="1" applyFill="1" applyBorder="1" applyAlignment="1">
      <alignment vertical="center"/>
    </xf>
    <xf numFmtId="0" fontId="8" fillId="0" borderId="0" xfId="0" applyFont="1" applyFill="1" applyAlignment="1">
      <alignment vertical="top"/>
    </xf>
    <xf numFmtId="0" fontId="10" fillId="0" borderId="0" xfId="0" applyFont="1" applyFill="1" applyAlignment="1">
      <alignment vertical="top"/>
    </xf>
    <xf numFmtId="0" fontId="6" fillId="0" borderId="0" xfId="3" applyNumberFormat="1" applyFont="1" applyFill="1" applyAlignment="1">
      <alignment horizontal="center"/>
    </xf>
    <xf numFmtId="37" fontId="3" fillId="0" borderId="1" xfId="1" applyNumberFormat="1" applyFont="1" applyFill="1" applyBorder="1"/>
    <xf numFmtId="41" fontId="6" fillId="0" borderId="0" xfId="0"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41" fontId="3" fillId="0" borderId="11" xfId="3" applyNumberFormat="1" applyFont="1" applyBorder="1"/>
    <xf numFmtId="41" fontId="3" fillId="0" borderId="0" xfId="0" applyNumberFormat="1" applyFont="1" applyFill="1" applyBorder="1" applyAlignment="1">
      <alignment horizontal="right"/>
    </xf>
    <xf numFmtId="41" fontId="3" fillId="0" borderId="0" xfId="3"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0" fontId="4" fillId="0" borderId="0" xfId="3" applyNumberFormat="1" applyFont="1" applyAlignment="1">
      <alignment horizontal="center"/>
    </xf>
    <xf numFmtId="165" fontId="4" fillId="0" borderId="0" xfId="1" applyFont="1" applyFill="1" applyBorder="1" applyAlignment="1">
      <alignment horizontal="center"/>
    </xf>
    <xf numFmtId="0" fontId="4" fillId="0" borderId="0" xfId="3" applyNumberFormat="1" applyFont="1" applyFill="1" applyBorder="1" applyAlignment="1">
      <alignment horizontal="center" vertical="center"/>
    </xf>
    <xf numFmtId="0" fontId="6" fillId="0" borderId="0" xfId="0" applyFont="1" applyFill="1" applyAlignment="1">
      <alignment horizontal="center" vertical="center"/>
    </xf>
    <xf numFmtId="0" fontId="4" fillId="0" borderId="0" xfId="3" applyNumberFormat="1" applyFont="1" applyFill="1" applyAlignment="1">
      <alignment horizontal="center" vertical="center"/>
    </xf>
    <xf numFmtId="0" fontId="5" fillId="0" borderId="0" xfId="0" applyFont="1" applyFill="1" applyAlignment="1">
      <alignment horizontal="left" vertical="top" wrapText="1"/>
    </xf>
    <xf numFmtId="0" fontId="3" fillId="0" borderId="0" xfId="3" quotePrefix="1" applyNumberFormat="1" applyFont="1" applyFill="1" applyAlignment="1">
      <alignment horizontal="left" wrapText="1"/>
    </xf>
    <xf numFmtId="0" fontId="3" fillId="0" borderId="0" xfId="3" applyNumberFormat="1" applyFont="1" applyFill="1" applyAlignment="1">
      <alignment horizontal="left" wrapText="1"/>
    </xf>
    <xf numFmtId="0" fontId="3" fillId="0" borderId="0" xfId="3" applyNumberFormat="1" applyFont="1" applyAlignment="1">
      <alignment horizontal="justify" vertical="top" wrapText="1"/>
    </xf>
    <xf numFmtId="0" fontId="0" fillId="0" borderId="0" xfId="0" applyAlignment="1">
      <alignment horizontal="justify" vertical="top" wrapText="1"/>
    </xf>
    <xf numFmtId="0" fontId="4" fillId="0" borderId="0" xfId="3" applyNumberFormat="1" applyFont="1" applyAlignment="1">
      <alignment horizontal="center"/>
    </xf>
    <xf numFmtId="0" fontId="9" fillId="0" borderId="0" xfId="0" applyFont="1" applyAlignment="1">
      <alignment horizontal="left" vertical="center" wrapText="1"/>
    </xf>
  </cellXfs>
  <cellStyles count="5">
    <cellStyle name="Comma" xfId="1" builtinId="3"/>
    <cellStyle name="Comma [0]" xfId="2" builtinId="6"/>
    <cellStyle name="Normal" xfId="0" builtinId="0"/>
    <cellStyle name="Normal_BS96" xfId="3"/>
    <cellStyle name="Normal_PL9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0</xdr:colOff>
      <xdr:row>7</xdr:row>
      <xdr:rowOff>123825</xdr:rowOff>
    </xdr:to>
    <xdr:sp macro="" textlink="">
      <xdr:nvSpPr>
        <xdr:cNvPr id="1657" name="Line 1"/>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123825</xdr:rowOff>
    </xdr:from>
    <xdr:to>
      <xdr:col>4</xdr:col>
      <xdr:colOff>0</xdr:colOff>
      <xdr:row>7</xdr:row>
      <xdr:rowOff>123825</xdr:rowOff>
    </xdr:to>
    <xdr:sp macro="" textlink="">
      <xdr:nvSpPr>
        <xdr:cNvPr id="1658" name="Line 4"/>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XFS0001\VOL3\1AUDIT\PASCORP\CONSOL\CONS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zoomScale="83" zoomScaleNormal="83" zoomScaleSheetLayoutView="85" workbookViewId="0">
      <selection activeCell="L48" sqref="L48"/>
    </sheetView>
  </sheetViews>
  <sheetFormatPr defaultColWidth="9" defaultRowHeight="15.75" x14ac:dyDescent="0.25"/>
  <cols>
    <col min="1" max="1" width="7.25" style="9" customWidth="1"/>
    <col min="2" max="2" width="9.125" style="9" bestFit="1" customWidth="1"/>
    <col min="3" max="3" width="9" style="9"/>
    <col min="4" max="4" width="28.875" style="9" customWidth="1"/>
    <col min="5" max="5" width="7" style="21" customWidth="1"/>
    <col min="6" max="6" width="18" style="23" customWidth="1"/>
    <col min="7" max="7" width="1.125" style="9" customWidth="1"/>
    <col min="8" max="8" width="17.375" style="9" customWidth="1"/>
    <col min="9" max="9" width="1.875" style="9" customWidth="1"/>
    <col min="10" max="10" width="16.5" style="23" customWidth="1"/>
    <col min="11" max="11" width="1.125" style="9" customWidth="1"/>
    <col min="12" max="12" width="17.5" style="9" customWidth="1"/>
    <col min="13" max="13" width="2.25" style="9" customWidth="1"/>
    <col min="14" max="16384" width="9" style="9"/>
  </cols>
  <sheetData>
    <row r="1" spans="1:13" ht="17.25" customHeight="1" x14ac:dyDescent="0.25">
      <c r="A1" s="28" t="s">
        <v>28</v>
      </c>
      <c r="B1" s="29"/>
      <c r="C1" s="29"/>
      <c r="D1" s="29"/>
      <c r="E1" s="29"/>
      <c r="F1" s="30"/>
      <c r="G1" s="15"/>
      <c r="H1" s="15"/>
      <c r="J1" s="30"/>
      <c r="K1" s="15"/>
      <c r="L1" s="15"/>
    </row>
    <row r="2" spans="1:13" ht="17.25" customHeight="1" x14ac:dyDescent="0.25">
      <c r="A2" s="16" t="s">
        <v>29</v>
      </c>
      <c r="B2" s="15"/>
      <c r="C2" s="15"/>
      <c r="D2" s="15"/>
      <c r="E2" s="15"/>
      <c r="F2" s="30"/>
      <c r="G2" s="15"/>
      <c r="H2" s="15"/>
      <c r="J2" s="30"/>
      <c r="K2" s="15"/>
      <c r="L2" s="15"/>
    </row>
    <row r="3" spans="1:13" ht="17.25" customHeight="1" x14ac:dyDescent="0.25">
      <c r="A3" s="31" t="s">
        <v>10</v>
      </c>
      <c r="B3" s="15"/>
      <c r="C3" s="15"/>
      <c r="D3" s="15"/>
      <c r="E3" s="15"/>
      <c r="F3" s="30"/>
      <c r="G3" s="15"/>
      <c r="H3" s="15"/>
      <c r="J3" s="30"/>
      <c r="K3" s="15"/>
      <c r="L3" s="15"/>
    </row>
    <row r="4" spans="1:13" ht="11.25" customHeight="1" x14ac:dyDescent="0.25">
      <c r="A4" s="15"/>
      <c r="B4" s="15"/>
      <c r="C4" s="15"/>
      <c r="D4" s="15"/>
      <c r="E4" s="15"/>
      <c r="F4" s="30"/>
      <c r="G4" s="15"/>
      <c r="H4" s="15"/>
      <c r="J4" s="30"/>
      <c r="K4" s="15"/>
      <c r="L4" s="15"/>
    </row>
    <row r="5" spans="1:13" ht="17.25" customHeight="1" x14ac:dyDescent="0.25">
      <c r="A5" s="31" t="s">
        <v>81</v>
      </c>
      <c r="B5" s="29"/>
      <c r="C5" s="29"/>
      <c r="D5" s="15"/>
      <c r="E5" s="15"/>
      <c r="F5" s="30"/>
      <c r="G5" s="15"/>
      <c r="H5" s="15"/>
      <c r="J5" s="30"/>
      <c r="K5" s="15"/>
      <c r="L5" s="15"/>
    </row>
    <row r="6" spans="1:13" ht="17.25" customHeight="1" x14ac:dyDescent="0.25">
      <c r="A6" s="32" t="s">
        <v>155</v>
      </c>
      <c r="B6" s="33"/>
      <c r="C6" s="33"/>
      <c r="D6" s="17"/>
      <c r="E6" s="17"/>
      <c r="F6" s="34"/>
      <c r="G6" s="17"/>
      <c r="H6" s="17"/>
      <c r="J6" s="34"/>
      <c r="K6" s="17"/>
      <c r="L6" s="17"/>
    </row>
    <row r="7" spans="1:13" ht="17.25" customHeight="1" x14ac:dyDescent="0.25">
      <c r="A7" s="32"/>
      <c r="B7" s="33"/>
      <c r="C7" s="33"/>
      <c r="D7" s="17"/>
      <c r="E7" s="17"/>
      <c r="F7" s="34"/>
      <c r="G7" s="17"/>
      <c r="H7" s="17"/>
      <c r="J7" s="34"/>
      <c r="K7" s="17"/>
      <c r="L7" s="17"/>
    </row>
    <row r="8" spans="1:13" s="14" customFormat="1" ht="24.6" customHeight="1" x14ac:dyDescent="0.3">
      <c r="A8" s="35"/>
      <c r="B8" s="36"/>
      <c r="C8" s="36"/>
      <c r="F8" s="189" t="s">
        <v>32</v>
      </c>
      <c r="G8" s="190"/>
      <c r="H8" s="190"/>
      <c r="J8" s="191" t="s">
        <v>31</v>
      </c>
      <c r="K8" s="190"/>
      <c r="L8" s="190"/>
    </row>
    <row r="9" spans="1:13" s="14" customFormat="1" ht="55.5" customHeight="1" x14ac:dyDescent="0.3">
      <c r="A9" s="36"/>
      <c r="B9" s="36"/>
      <c r="C9" s="36"/>
      <c r="F9" s="38" t="s">
        <v>33</v>
      </c>
      <c r="G9" s="39"/>
      <c r="H9" s="38" t="s">
        <v>52</v>
      </c>
      <c r="J9" s="38" t="s">
        <v>34</v>
      </c>
      <c r="K9" s="39"/>
      <c r="L9" s="38" t="s">
        <v>105</v>
      </c>
    </row>
    <row r="10" spans="1:13" s="18" customFormat="1" ht="24.6" customHeight="1" x14ac:dyDescent="0.3">
      <c r="E10" s="18" t="s">
        <v>2</v>
      </c>
      <c r="F10" s="40" t="s">
        <v>157</v>
      </c>
      <c r="G10" s="40"/>
      <c r="H10" s="40" t="s">
        <v>156</v>
      </c>
      <c r="J10" s="40" t="str">
        <f>+F10</f>
        <v>30 June 2013</v>
      </c>
      <c r="L10" s="40" t="str">
        <f>+H10</f>
        <v>30 June 2012</v>
      </c>
    </row>
    <row r="11" spans="1:13" s="18" customFormat="1" ht="24.6" customHeight="1" x14ac:dyDescent="0.3">
      <c r="E11" s="41"/>
      <c r="F11" s="37" t="s">
        <v>15</v>
      </c>
      <c r="H11" s="37" t="s">
        <v>15</v>
      </c>
      <c r="J11" s="37" t="s">
        <v>15</v>
      </c>
      <c r="L11" s="37" t="s">
        <v>15</v>
      </c>
    </row>
    <row r="12" spans="1:13" s="18" customFormat="1" ht="21.75" customHeight="1" x14ac:dyDescent="0.3">
      <c r="E12" s="41"/>
      <c r="F12" s="37"/>
      <c r="H12" s="185" t="s">
        <v>166</v>
      </c>
      <c r="I12" s="186"/>
      <c r="J12" s="185"/>
      <c r="K12" s="186"/>
      <c r="L12" s="185" t="s">
        <v>166</v>
      </c>
    </row>
    <row r="13" spans="1:13" s="181" customFormat="1" ht="21.75" customHeight="1" x14ac:dyDescent="0.3">
      <c r="E13" s="41"/>
      <c r="F13" s="180"/>
      <c r="G13" s="180"/>
      <c r="H13" s="180"/>
      <c r="I13" s="180"/>
      <c r="J13" s="180"/>
      <c r="K13" s="180"/>
      <c r="L13" s="180"/>
      <c r="M13" s="180"/>
    </row>
    <row r="14" spans="1:13" s="18" customFormat="1" ht="24.6" customHeight="1" x14ac:dyDescent="0.3">
      <c r="A14" s="74" t="s">
        <v>93</v>
      </c>
      <c r="E14" s="41"/>
      <c r="F14" s="37"/>
      <c r="H14" s="37"/>
      <c r="J14" s="37"/>
      <c r="L14" s="37"/>
    </row>
    <row r="15" spans="1:13" s="18" customFormat="1" ht="11.25" customHeight="1" x14ac:dyDescent="0.3">
      <c r="E15" s="41"/>
      <c r="F15" s="37"/>
      <c r="H15" s="37"/>
      <c r="J15" s="37"/>
      <c r="L15" s="37"/>
    </row>
    <row r="16" spans="1:13" s="14" customFormat="1" ht="24.6" customHeight="1" x14ac:dyDescent="0.3">
      <c r="A16" s="45" t="s">
        <v>5</v>
      </c>
      <c r="E16" s="46" t="s">
        <v>60</v>
      </c>
      <c r="F16" s="49">
        <v>31983</v>
      </c>
      <c r="G16" s="48"/>
      <c r="H16" s="47">
        <v>32434</v>
      </c>
      <c r="J16" s="49">
        <v>63682</v>
      </c>
      <c r="K16" s="48"/>
      <c r="L16" s="47">
        <v>63968</v>
      </c>
      <c r="M16" s="112"/>
    </row>
    <row r="17" spans="1:13" s="14" customFormat="1" ht="24.6" customHeight="1" x14ac:dyDescent="0.3">
      <c r="A17" s="45" t="s">
        <v>6</v>
      </c>
      <c r="E17" s="46"/>
      <c r="F17" s="50">
        <v>-9726</v>
      </c>
      <c r="G17" s="48"/>
      <c r="H17" s="114">
        <v>-10034</v>
      </c>
      <c r="J17" s="51">
        <v>-22306</v>
      </c>
      <c r="K17" s="48"/>
      <c r="L17" s="114">
        <v>-19645</v>
      </c>
      <c r="M17" s="112"/>
    </row>
    <row r="18" spans="1:13" s="14" customFormat="1" ht="24.6" customHeight="1" x14ac:dyDescent="0.3">
      <c r="A18" s="45" t="s">
        <v>7</v>
      </c>
      <c r="E18" s="46"/>
      <c r="F18" s="51">
        <f>+F16+F17</f>
        <v>22257</v>
      </c>
      <c r="G18" s="48"/>
      <c r="H18" s="51">
        <f>SUM(H16:H17)</f>
        <v>22400</v>
      </c>
      <c r="J18" s="53">
        <f>SUM(J16:J17)</f>
        <v>41376</v>
      </c>
      <c r="K18" s="48"/>
      <c r="L18" s="53">
        <f>SUM(L16:L17)</f>
        <v>44323</v>
      </c>
      <c r="M18" s="112"/>
    </row>
    <row r="19" spans="1:13" s="14" customFormat="1" ht="24.6" customHeight="1" x14ac:dyDescent="0.3">
      <c r="A19" s="55" t="s">
        <v>69</v>
      </c>
      <c r="E19" s="46"/>
      <c r="F19" s="116">
        <v>902</v>
      </c>
      <c r="G19" s="48"/>
      <c r="H19" s="47">
        <v>206</v>
      </c>
      <c r="J19" s="129">
        <v>2523</v>
      </c>
      <c r="K19" s="48"/>
      <c r="L19" s="129">
        <v>18705</v>
      </c>
      <c r="M19" s="112"/>
    </row>
    <row r="20" spans="1:13" s="14" customFormat="1" ht="24.6" customHeight="1" x14ac:dyDescent="0.3">
      <c r="A20" s="45" t="s">
        <v>9</v>
      </c>
      <c r="E20" s="46"/>
      <c r="F20" s="116">
        <v>-7443</v>
      </c>
      <c r="G20" s="48"/>
      <c r="H20" s="47">
        <v>-4584</v>
      </c>
      <c r="J20" s="51">
        <v>-13927</v>
      </c>
      <c r="K20" s="48"/>
      <c r="L20" s="51">
        <v>-9214</v>
      </c>
      <c r="M20" s="112"/>
    </row>
    <row r="21" spans="1:13" s="14" customFormat="1" ht="24.6" customHeight="1" x14ac:dyDescent="0.3">
      <c r="A21" s="45" t="s">
        <v>8</v>
      </c>
      <c r="E21" s="46"/>
      <c r="F21" s="116">
        <v>-2588</v>
      </c>
      <c r="G21" s="54"/>
      <c r="H21" s="47">
        <v>-2233</v>
      </c>
      <c r="I21" s="57"/>
      <c r="J21" s="116">
        <v>-5268</v>
      </c>
      <c r="K21" s="54"/>
      <c r="L21" s="116">
        <v>-4221</v>
      </c>
      <c r="M21" s="112"/>
    </row>
    <row r="22" spans="1:13" s="14" customFormat="1" ht="24.6" customHeight="1" x14ac:dyDescent="0.3">
      <c r="A22" s="45" t="s">
        <v>111</v>
      </c>
      <c r="E22" s="46"/>
      <c r="F22" s="50">
        <v>57</v>
      </c>
      <c r="G22" s="54"/>
      <c r="H22" s="47">
        <v>-27</v>
      </c>
      <c r="J22" s="50">
        <v>210</v>
      </c>
      <c r="K22" s="54"/>
      <c r="L22" s="50">
        <v>-25</v>
      </c>
      <c r="M22" s="112"/>
    </row>
    <row r="23" spans="1:13" s="14" customFormat="1" ht="24.6" customHeight="1" x14ac:dyDescent="0.3">
      <c r="A23" s="55" t="s">
        <v>89</v>
      </c>
      <c r="E23" s="46" t="s">
        <v>58</v>
      </c>
      <c r="F23" s="52">
        <f>SUM(F18:F22)</f>
        <v>13185</v>
      </c>
      <c r="G23" s="48"/>
      <c r="H23" s="52">
        <f>SUM(H18:H22)</f>
        <v>15762</v>
      </c>
      <c r="J23" s="52">
        <f>SUM(J18:J22)</f>
        <v>24914</v>
      </c>
      <c r="K23" s="48"/>
      <c r="L23" s="52">
        <f>SUM(L18:L22)</f>
        <v>49568</v>
      </c>
      <c r="M23" s="112"/>
    </row>
    <row r="24" spans="1:13" s="14" customFormat="1" ht="24.6" customHeight="1" x14ac:dyDescent="0.3">
      <c r="A24" s="45" t="s">
        <v>56</v>
      </c>
      <c r="E24" s="46" t="s">
        <v>50</v>
      </c>
      <c r="F24" s="50">
        <v>0</v>
      </c>
      <c r="G24" s="48"/>
      <c r="H24" s="114">
        <v>-420</v>
      </c>
      <c r="J24" s="50">
        <v>-40</v>
      </c>
      <c r="K24" s="48"/>
      <c r="L24" s="50">
        <v>-821</v>
      </c>
      <c r="M24" s="112"/>
    </row>
    <row r="25" spans="1:13" s="14" customFormat="1" ht="24.6" customHeight="1" x14ac:dyDescent="0.3">
      <c r="A25" s="45" t="s">
        <v>97</v>
      </c>
      <c r="E25" s="46"/>
      <c r="F25" s="116">
        <f>SUM(F23:F24)</f>
        <v>13185</v>
      </c>
      <c r="G25" s="48"/>
      <c r="H25" s="117">
        <f>+H23+H24</f>
        <v>15342</v>
      </c>
      <c r="J25" s="116">
        <f>+J23+J24</f>
        <v>24874</v>
      </c>
      <c r="K25" s="48"/>
      <c r="L25" s="116">
        <f>+L23+L24</f>
        <v>48747</v>
      </c>
      <c r="M25" s="112"/>
    </row>
    <row r="26" spans="1:13" s="14" customFormat="1" ht="24.6" customHeight="1" x14ac:dyDescent="0.3">
      <c r="A26" s="131" t="s">
        <v>94</v>
      </c>
      <c r="E26" s="46"/>
      <c r="F26" s="116"/>
      <c r="G26" s="48"/>
      <c r="H26" s="117"/>
      <c r="J26" s="116"/>
      <c r="K26" s="48"/>
      <c r="L26" s="116"/>
      <c r="M26" s="112"/>
    </row>
    <row r="27" spans="1:13" s="14" customFormat="1" ht="24.6" customHeight="1" x14ac:dyDescent="0.3">
      <c r="A27" s="45" t="s">
        <v>153</v>
      </c>
      <c r="E27" s="46" t="s">
        <v>154</v>
      </c>
      <c r="F27" s="50">
        <v>13956</v>
      </c>
      <c r="G27" s="48"/>
      <c r="H27" s="47">
        <v>9701</v>
      </c>
      <c r="J27" s="116">
        <v>27872</v>
      </c>
      <c r="K27" s="48"/>
      <c r="L27" s="116">
        <v>19739</v>
      </c>
      <c r="M27" s="112"/>
    </row>
    <row r="28" spans="1:13" s="14" customFormat="1" ht="24.6" customHeight="1" thickBot="1" x14ac:dyDescent="0.35">
      <c r="A28" s="35" t="s">
        <v>90</v>
      </c>
      <c r="E28" s="46"/>
      <c r="F28" s="168">
        <f>+F25+F27</f>
        <v>27141</v>
      </c>
      <c r="G28" s="173"/>
      <c r="H28" s="168">
        <f>+H25+H27</f>
        <v>25043</v>
      </c>
      <c r="I28" s="174"/>
      <c r="J28" s="168">
        <f>+J25+J27</f>
        <v>52746</v>
      </c>
      <c r="K28" s="173"/>
      <c r="L28" s="168">
        <f>+L25+L27</f>
        <v>68486</v>
      </c>
      <c r="M28" s="112"/>
    </row>
    <row r="29" spans="1:13" s="14" customFormat="1" ht="15.75" customHeight="1" thickTop="1" x14ac:dyDescent="0.3">
      <c r="A29" s="35"/>
      <c r="E29" s="46"/>
      <c r="F29" s="54"/>
      <c r="G29" s="54"/>
      <c r="H29" s="54"/>
      <c r="I29" s="57"/>
      <c r="J29" s="54"/>
      <c r="K29" s="54"/>
      <c r="L29" s="54"/>
      <c r="M29" s="112"/>
    </row>
    <row r="30" spans="1:13" s="14" customFormat="1" ht="18" customHeight="1" x14ac:dyDescent="0.3">
      <c r="A30" s="55"/>
      <c r="E30" s="46"/>
      <c r="F30" s="54"/>
      <c r="G30" s="48"/>
      <c r="H30" s="54"/>
      <c r="J30" s="54"/>
      <c r="K30" s="48"/>
      <c r="L30" s="54"/>
    </row>
    <row r="31" spans="1:13" s="14" customFormat="1" ht="14.25" customHeight="1" x14ac:dyDescent="0.3">
      <c r="A31" s="35" t="s">
        <v>91</v>
      </c>
      <c r="E31" s="46"/>
      <c r="F31" s="54"/>
      <c r="G31" s="48"/>
      <c r="H31" s="54"/>
      <c r="J31" s="54"/>
      <c r="K31" s="48"/>
      <c r="L31" s="54"/>
    </row>
    <row r="32" spans="1:13" s="14" customFormat="1" ht="24.6" customHeight="1" x14ac:dyDescent="0.3">
      <c r="A32" s="55" t="s">
        <v>112</v>
      </c>
      <c r="E32" s="46"/>
      <c r="F32" s="116">
        <v>24061</v>
      </c>
      <c r="G32" s="48"/>
      <c r="H32" s="47">
        <v>21661</v>
      </c>
      <c r="J32" s="54">
        <v>47743</v>
      </c>
      <c r="K32" s="48"/>
      <c r="L32" s="54">
        <v>61867</v>
      </c>
    </row>
    <row r="33" spans="1:12" s="14" customFormat="1" ht="24" customHeight="1" x14ac:dyDescent="0.3">
      <c r="A33" s="55" t="s">
        <v>113</v>
      </c>
      <c r="E33" s="46"/>
      <c r="F33" s="50">
        <v>3080</v>
      </c>
      <c r="G33" s="48"/>
      <c r="H33" s="47">
        <v>3382</v>
      </c>
      <c r="J33" s="54">
        <v>5003</v>
      </c>
      <c r="K33" s="48"/>
      <c r="L33" s="54">
        <v>6619</v>
      </c>
    </row>
    <row r="34" spans="1:12" s="14" customFormat="1" ht="15.75" customHeight="1" thickBot="1" x14ac:dyDescent="0.35">
      <c r="A34" s="55"/>
      <c r="E34" s="46"/>
      <c r="F34" s="168">
        <f>SUM(F32:F33)</f>
        <v>27141</v>
      </c>
      <c r="G34" s="169"/>
      <c r="H34" s="168">
        <f>SUM(H32:H33)</f>
        <v>25043</v>
      </c>
      <c r="I34" s="105"/>
      <c r="J34" s="168">
        <f>SUM(J32:J33)</f>
        <v>52746</v>
      </c>
      <c r="K34" s="169"/>
      <c r="L34" s="168">
        <f>SUM(L32:L33)</f>
        <v>68486</v>
      </c>
    </row>
    <row r="35" spans="1:12" s="14" customFormat="1" ht="12" customHeight="1" thickTop="1" x14ac:dyDescent="0.3">
      <c r="A35" s="55"/>
      <c r="E35" s="46"/>
      <c r="F35" s="54"/>
      <c r="G35" s="48"/>
      <c r="H35" s="54"/>
      <c r="J35" s="54"/>
      <c r="K35" s="48"/>
      <c r="L35" s="54"/>
    </row>
    <row r="36" spans="1:12" s="14" customFormat="1" ht="15.75" customHeight="1" x14ac:dyDescent="0.3">
      <c r="E36" s="46"/>
      <c r="F36" s="48"/>
      <c r="G36" s="48"/>
      <c r="H36" s="48"/>
      <c r="J36" s="48"/>
      <c r="K36" s="48"/>
      <c r="L36" s="48"/>
    </row>
    <row r="37" spans="1:12" s="14" customFormat="1" ht="17.25" customHeight="1" x14ac:dyDescent="0.3">
      <c r="A37" s="35" t="s">
        <v>181</v>
      </c>
      <c r="B37" s="105"/>
      <c r="E37" s="46"/>
      <c r="F37" s="48"/>
      <c r="G37" s="48"/>
      <c r="H37" s="48"/>
      <c r="J37" s="48"/>
      <c r="K37" s="48"/>
      <c r="L37" s="48"/>
    </row>
    <row r="38" spans="1:12" s="14" customFormat="1" ht="17.25" customHeight="1" x14ac:dyDescent="0.3">
      <c r="A38" s="35" t="s">
        <v>182</v>
      </c>
      <c r="B38" s="105"/>
      <c r="E38" s="46"/>
      <c r="F38" s="48"/>
      <c r="G38" s="48"/>
      <c r="H38" s="48"/>
      <c r="J38" s="48"/>
      <c r="K38" s="48"/>
      <c r="L38" s="48"/>
    </row>
    <row r="39" spans="1:12" s="14" customFormat="1" ht="24.6" customHeight="1" x14ac:dyDescent="0.3">
      <c r="A39" s="35" t="s">
        <v>87</v>
      </c>
      <c r="B39" s="115"/>
      <c r="E39" s="46" t="s">
        <v>173</v>
      </c>
      <c r="F39" s="158" t="s">
        <v>146</v>
      </c>
      <c r="G39" s="113"/>
      <c r="H39" s="158" t="s">
        <v>146</v>
      </c>
      <c r="J39" s="158" t="s">
        <v>146</v>
      </c>
      <c r="K39" s="113"/>
      <c r="L39" s="158" t="s">
        <v>146</v>
      </c>
    </row>
    <row r="40" spans="1:12" s="14" customFormat="1" ht="24.6" customHeight="1" x14ac:dyDescent="0.3">
      <c r="A40" s="147" t="s">
        <v>98</v>
      </c>
      <c r="B40" s="115"/>
      <c r="E40" s="46"/>
      <c r="F40" s="118">
        <v>1.08</v>
      </c>
      <c r="G40" s="175"/>
      <c r="H40" s="118">
        <v>1.4</v>
      </c>
      <c r="J40" s="118">
        <v>2.15</v>
      </c>
      <c r="K40" s="113"/>
      <c r="L40" s="118">
        <v>4.9800000000000004</v>
      </c>
    </row>
    <row r="41" spans="1:12" s="14" customFormat="1" ht="24.6" customHeight="1" x14ac:dyDescent="0.3">
      <c r="A41" s="147" t="s">
        <v>99</v>
      </c>
      <c r="B41" s="115"/>
      <c r="E41" s="46"/>
      <c r="F41" s="118">
        <v>1.49</v>
      </c>
      <c r="G41" s="175"/>
      <c r="H41" s="156">
        <v>1.1399999999999999</v>
      </c>
      <c r="J41" s="118">
        <v>3.02</v>
      </c>
      <c r="K41" s="113"/>
      <c r="L41" s="156">
        <v>2.33</v>
      </c>
    </row>
    <row r="42" spans="1:12" s="14" customFormat="1" ht="24.6" customHeight="1" thickBot="1" x14ac:dyDescent="0.35">
      <c r="A42" s="147"/>
      <c r="B42" s="115"/>
      <c r="E42" s="46"/>
      <c r="F42" s="170">
        <f>SUM(F40:F41)</f>
        <v>2.5700000000000003</v>
      </c>
      <c r="G42" s="176"/>
      <c r="H42" s="170">
        <f>SUM(H40:H41)</f>
        <v>2.54</v>
      </c>
      <c r="I42" s="105"/>
      <c r="J42" s="170">
        <f>SUM(J40:J41)</f>
        <v>5.17</v>
      </c>
      <c r="K42" s="171"/>
      <c r="L42" s="170">
        <f>SUM(L40:L41)</f>
        <v>7.3100000000000005</v>
      </c>
    </row>
    <row r="43" spans="1:12" s="14" customFormat="1" ht="10.5" customHeight="1" x14ac:dyDescent="0.3">
      <c r="A43" s="55"/>
      <c r="B43" s="115"/>
      <c r="E43" s="46"/>
      <c r="F43" s="118"/>
      <c r="G43" s="175"/>
      <c r="H43" s="118"/>
      <c r="J43" s="118"/>
      <c r="K43" s="113"/>
      <c r="L43" s="118"/>
    </row>
    <row r="44" spans="1:12" s="14" customFormat="1" ht="19.5" customHeight="1" x14ac:dyDescent="0.3">
      <c r="A44" s="35" t="s">
        <v>88</v>
      </c>
      <c r="B44" s="115"/>
      <c r="E44" s="46" t="s">
        <v>174</v>
      </c>
      <c r="F44" s="118"/>
      <c r="G44" s="175"/>
      <c r="H44" s="118"/>
      <c r="J44" s="118"/>
      <c r="K44" s="113"/>
      <c r="L44" s="118"/>
    </row>
    <row r="45" spans="1:12" s="14" customFormat="1" ht="24.6" customHeight="1" x14ac:dyDescent="0.3">
      <c r="A45" s="147" t="s">
        <v>98</v>
      </c>
      <c r="B45" s="115"/>
      <c r="E45" s="46"/>
      <c r="F45" s="118">
        <v>1.06</v>
      </c>
      <c r="G45" s="175"/>
      <c r="H45" s="118">
        <v>1.4</v>
      </c>
      <c r="J45" s="118">
        <v>2.12</v>
      </c>
      <c r="K45" s="113"/>
      <c r="L45" s="118">
        <v>4.9800000000000004</v>
      </c>
    </row>
    <row r="46" spans="1:12" s="14" customFormat="1" ht="24.6" customHeight="1" x14ac:dyDescent="0.3">
      <c r="A46" s="147" t="s">
        <v>99</v>
      </c>
      <c r="B46" s="115"/>
      <c r="E46" s="46"/>
      <c r="F46" s="118">
        <v>1.47</v>
      </c>
      <c r="G46" s="175"/>
      <c r="H46" s="118">
        <v>1.1399999999999999</v>
      </c>
      <c r="J46" s="118">
        <v>2.98</v>
      </c>
      <c r="K46" s="113"/>
      <c r="L46" s="118">
        <v>2.33</v>
      </c>
    </row>
    <row r="47" spans="1:12" s="14" customFormat="1" ht="24.6" customHeight="1" thickBot="1" x14ac:dyDescent="0.35">
      <c r="A47" s="147"/>
      <c r="B47" s="115"/>
      <c r="E47" s="46"/>
      <c r="F47" s="170">
        <f>SUM(F45:F46)</f>
        <v>2.5300000000000002</v>
      </c>
      <c r="G47" s="176"/>
      <c r="H47" s="172">
        <f>SUM(H45:H46)</f>
        <v>2.54</v>
      </c>
      <c r="I47" s="105"/>
      <c r="J47" s="170">
        <f>SUM(J45:J46)</f>
        <v>5.0999999999999996</v>
      </c>
      <c r="K47" s="171"/>
      <c r="L47" s="172">
        <v>7.31</v>
      </c>
    </row>
    <row r="48" spans="1:12" s="14" customFormat="1" ht="10.5" customHeight="1" x14ac:dyDescent="0.3">
      <c r="A48" s="55"/>
      <c r="E48" s="46"/>
      <c r="F48" s="118"/>
      <c r="G48" s="113"/>
      <c r="H48" s="118"/>
      <c r="J48" s="118"/>
      <c r="K48" s="113"/>
      <c r="L48" s="118"/>
    </row>
    <row r="49" spans="1:13" s="14" customFormat="1" ht="24.6" customHeight="1" x14ac:dyDescent="0.3">
      <c r="A49" s="55"/>
      <c r="E49" s="46"/>
      <c r="F49" s="118"/>
      <c r="G49" s="113"/>
      <c r="H49" s="118"/>
      <c r="J49" s="118"/>
      <c r="K49" s="113"/>
      <c r="L49" s="118"/>
    </row>
    <row r="50" spans="1:13" ht="16.5" customHeight="1" x14ac:dyDescent="0.25">
      <c r="A50" s="192" t="s">
        <v>106</v>
      </c>
      <c r="B50" s="192"/>
      <c r="C50" s="192"/>
      <c r="D50" s="192"/>
      <c r="E50" s="192"/>
      <c r="F50" s="192"/>
      <c r="G50" s="192"/>
      <c r="H50" s="192"/>
      <c r="I50" s="192"/>
      <c r="J50" s="192"/>
      <c r="K50" s="192"/>
      <c r="L50" s="192"/>
      <c r="M50" s="19"/>
    </row>
    <row r="51" spans="1:13" ht="17.25" customHeight="1" x14ac:dyDescent="0.25">
      <c r="A51" s="192"/>
      <c r="B51" s="192"/>
      <c r="C51" s="192"/>
      <c r="D51" s="192"/>
      <c r="E51" s="192"/>
      <c r="F51" s="192"/>
      <c r="G51" s="192"/>
      <c r="H51" s="192"/>
      <c r="I51" s="192"/>
      <c r="J51" s="192"/>
      <c r="K51" s="192"/>
      <c r="L51" s="192"/>
      <c r="M51" s="19"/>
    </row>
    <row r="52" spans="1:13" x14ac:dyDescent="0.25">
      <c r="A52" s="20"/>
      <c r="B52" s="20"/>
      <c r="C52" s="20"/>
      <c r="D52" s="20"/>
      <c r="E52" s="20"/>
      <c r="F52" s="20"/>
      <c r="G52" s="20"/>
      <c r="H52" s="20"/>
      <c r="J52" s="9"/>
    </row>
    <row r="53" spans="1:13" x14ac:dyDescent="0.25">
      <c r="A53" s="20"/>
      <c r="B53" s="20"/>
      <c r="C53" s="20"/>
      <c r="D53" s="20"/>
      <c r="E53" s="20"/>
      <c r="F53" s="20"/>
      <c r="G53" s="20"/>
      <c r="H53" s="20"/>
      <c r="J53" s="9"/>
    </row>
    <row r="54" spans="1:13" ht="17.25" customHeight="1" x14ac:dyDescent="0.25">
      <c r="F54" s="22"/>
      <c r="G54" s="22"/>
      <c r="H54" s="22"/>
      <c r="J54" s="22"/>
      <c r="K54" s="22"/>
      <c r="L54" s="22"/>
    </row>
    <row r="55" spans="1:13" ht="17.25" customHeight="1" x14ac:dyDescent="0.25">
      <c r="F55" s="22"/>
      <c r="G55" s="22"/>
      <c r="H55" s="22"/>
      <c r="J55" s="22"/>
      <c r="K55" s="22"/>
      <c r="L55" s="22"/>
    </row>
    <row r="56" spans="1:13" ht="17.25" customHeight="1" x14ac:dyDescent="0.25">
      <c r="F56" s="22"/>
      <c r="G56" s="22"/>
      <c r="H56" s="22"/>
      <c r="J56" s="22"/>
      <c r="K56" s="22"/>
      <c r="L56" s="22"/>
    </row>
    <row r="57" spans="1:13" ht="17.25" customHeight="1" x14ac:dyDescent="0.25">
      <c r="F57" s="22"/>
      <c r="G57" s="22"/>
      <c r="H57" s="22"/>
      <c r="J57" s="22"/>
      <c r="K57" s="22"/>
      <c r="L57" s="22"/>
    </row>
    <row r="58" spans="1:13" ht="17.25" customHeight="1" x14ac:dyDescent="0.25">
      <c r="F58" s="22"/>
      <c r="G58" s="22"/>
      <c r="H58" s="22"/>
      <c r="J58" s="22"/>
      <c r="K58" s="22"/>
      <c r="L58" s="22"/>
    </row>
    <row r="59" spans="1:13" x14ac:dyDescent="0.25">
      <c r="F59" s="22"/>
      <c r="G59" s="22"/>
      <c r="H59" s="22"/>
      <c r="J59" s="22"/>
      <c r="K59" s="22"/>
      <c r="L59" s="22"/>
    </row>
    <row r="60" spans="1:13" x14ac:dyDescent="0.25">
      <c r="F60" s="22"/>
      <c r="G60" s="22"/>
      <c r="H60" s="22"/>
      <c r="J60" s="22"/>
      <c r="K60" s="22"/>
      <c r="L60" s="22"/>
    </row>
    <row r="61" spans="1:13" ht="18" customHeight="1" x14ac:dyDescent="0.25">
      <c r="F61" s="22"/>
      <c r="G61" s="22"/>
      <c r="H61" s="22"/>
      <c r="J61" s="22"/>
      <c r="K61" s="22"/>
      <c r="L61" s="22"/>
    </row>
    <row r="62" spans="1:13" ht="18" customHeight="1" x14ac:dyDescent="0.25">
      <c r="F62" s="22"/>
      <c r="G62" s="22"/>
      <c r="H62" s="22"/>
      <c r="J62" s="22"/>
      <c r="K62" s="22"/>
      <c r="L62" s="22"/>
    </row>
    <row r="63" spans="1:13" ht="18" customHeight="1" x14ac:dyDescent="0.25"/>
  </sheetData>
  <customSheetViews>
    <customSheetView guid="{A3CE3D8A-66EA-4635-B9AF-660E6A501EEC}" scale="70" showPageBreaks="1" printArea="1" hiddenRows="1" view="pageBreakPreview" showRuler="0">
      <selection activeCell="E11" sqref="E11"/>
      <pageMargins left="1" right="1" top="0.98425196850393704" bottom="0.74803149606299213" header="0.51181102362204722" footer="0.51181102362204722"/>
      <pageSetup paperSize="9" scale="92" orientation="portrait" useFirstPageNumber="1" r:id="rId1"/>
      <headerFooter alignWithMargins="0"/>
    </customSheetView>
    <customSheetView guid="{F62C9C0A-9181-4C97-9EF4-959239371403}" scale="85" showPageBreaks="1" printArea="1" view="pageBreakPreview" showRuler="0" topLeftCell="A25">
      <selection activeCell="A36" sqref="A36:J36"/>
      <pageMargins left="1" right="1" top="0.98425196850393704" bottom="0.74803149606299213" header="0.51181102362204722" footer="0.51181102362204722"/>
      <pageSetup paperSize="9" scale="92" orientation="portrait" useFirstPageNumber="1" r:id="rId2"/>
      <headerFooter alignWithMargins="0"/>
    </customSheetView>
  </customSheetViews>
  <mergeCells count="3">
    <mergeCell ref="F8:H8"/>
    <mergeCell ref="J8:L8"/>
    <mergeCell ref="A50:L51"/>
  </mergeCells>
  <phoneticPr fontId="0" type="noConversion"/>
  <printOptions horizontalCentered="1"/>
  <pageMargins left="0" right="0" top="0.5" bottom="0.5" header="0.511811023622047" footer="0.511811023622047"/>
  <pageSetup paperSize="9" scale="69" orientation="portrait" useFirstPageNumber="1" r:id="rId3"/>
  <headerFooter alignWithMargins="0"/>
  <ignoredErrors>
    <ignoredError sqref="H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75" zoomScaleNormal="75" zoomScaleSheetLayoutView="85" workbookViewId="0">
      <selection activeCell="J20" sqref="J20"/>
    </sheetView>
  </sheetViews>
  <sheetFormatPr defaultColWidth="9" defaultRowHeight="15.75" x14ac:dyDescent="0.25"/>
  <cols>
    <col min="1" max="1" width="7.25" style="9" customWidth="1"/>
    <col min="2" max="2" width="9.125" style="9" bestFit="1" customWidth="1"/>
    <col min="3" max="3" width="9" style="9"/>
    <col min="4" max="4" width="28.25" style="9" customWidth="1"/>
    <col min="5" max="5" width="4.375" style="21" customWidth="1"/>
    <col min="6" max="6" width="18" style="23" customWidth="1"/>
    <col min="7" max="7" width="1.125" style="9" customWidth="1"/>
    <col min="8" max="8" width="18.5" style="9" customWidth="1"/>
    <col min="9" max="9" width="2.25" style="9" customWidth="1"/>
    <col min="10" max="10" width="18" style="23" customWidth="1"/>
    <col min="11" max="11" width="1.125" style="9" customWidth="1"/>
    <col min="12" max="12" width="18.5" style="9" customWidth="1"/>
    <col min="13" max="16384" width="9" style="9"/>
  </cols>
  <sheetData>
    <row r="1" spans="1:13" ht="17.25" customHeight="1" x14ac:dyDescent="0.25">
      <c r="A1" s="28" t="s">
        <v>28</v>
      </c>
      <c r="B1" s="29"/>
      <c r="C1" s="29"/>
      <c r="D1" s="29"/>
      <c r="E1" s="29"/>
      <c r="F1" s="30"/>
      <c r="G1" s="15"/>
      <c r="H1" s="15"/>
      <c r="J1" s="30"/>
      <c r="K1" s="15"/>
      <c r="L1" s="15"/>
    </row>
    <row r="2" spans="1:13" ht="17.25" customHeight="1" x14ac:dyDescent="0.25">
      <c r="A2" s="16" t="s">
        <v>29</v>
      </c>
      <c r="B2" s="15"/>
      <c r="C2" s="15"/>
      <c r="D2" s="15"/>
      <c r="E2" s="15"/>
      <c r="F2" s="30"/>
      <c r="G2" s="15"/>
      <c r="H2" s="15"/>
      <c r="J2" s="30"/>
      <c r="K2" s="15"/>
      <c r="L2" s="15"/>
    </row>
    <row r="3" spans="1:13" ht="17.25" customHeight="1" x14ac:dyDescent="0.25">
      <c r="A3" s="31" t="s">
        <v>10</v>
      </c>
      <c r="B3" s="15"/>
      <c r="C3" s="15"/>
      <c r="D3" s="15"/>
      <c r="E3" s="15"/>
      <c r="F3" s="30"/>
      <c r="G3" s="15"/>
      <c r="H3" s="15"/>
      <c r="J3" s="30"/>
      <c r="K3" s="15"/>
      <c r="L3" s="15"/>
    </row>
    <row r="4" spans="1:13" ht="11.25" customHeight="1" x14ac:dyDescent="0.25">
      <c r="A4" s="15"/>
      <c r="B4" s="15"/>
      <c r="C4" s="15"/>
      <c r="D4" s="15"/>
      <c r="E4" s="15"/>
      <c r="F4" s="30"/>
      <c r="G4" s="15"/>
      <c r="H4" s="15"/>
      <c r="J4" s="30"/>
      <c r="K4" s="15"/>
      <c r="L4" s="15"/>
    </row>
    <row r="5" spans="1:13" ht="17.25" customHeight="1" x14ac:dyDescent="0.25">
      <c r="A5" s="31" t="s">
        <v>77</v>
      </c>
      <c r="B5" s="29"/>
      <c r="C5" s="29"/>
      <c r="D5" s="15"/>
      <c r="E5" s="15"/>
      <c r="F5" s="30"/>
      <c r="G5" s="15"/>
      <c r="H5" s="15"/>
      <c r="J5" s="30"/>
      <c r="K5" s="15"/>
      <c r="L5" s="15"/>
    </row>
    <row r="6" spans="1:13" ht="17.25" customHeight="1" x14ac:dyDescent="0.25">
      <c r="A6" s="32" t="s">
        <v>155</v>
      </c>
      <c r="B6" s="33"/>
      <c r="C6" s="33"/>
      <c r="D6" s="17"/>
      <c r="E6" s="17"/>
      <c r="F6" s="34"/>
      <c r="G6" s="17"/>
      <c r="H6" s="17"/>
      <c r="J6" s="34"/>
      <c r="K6" s="17"/>
      <c r="L6" s="17"/>
    </row>
    <row r="7" spans="1:13" ht="17.25" customHeight="1" x14ac:dyDescent="0.25">
      <c r="A7" s="32"/>
      <c r="B7" s="33"/>
      <c r="C7" s="33"/>
      <c r="D7" s="17"/>
      <c r="E7" s="17"/>
      <c r="F7" s="34"/>
      <c r="G7" s="17"/>
      <c r="H7" s="17"/>
      <c r="J7" s="34"/>
      <c r="K7" s="17"/>
      <c r="L7" s="17"/>
    </row>
    <row r="8" spans="1:13" s="14" customFormat="1" ht="24.6" customHeight="1" x14ac:dyDescent="0.3">
      <c r="A8" s="35"/>
      <c r="B8" s="36"/>
      <c r="C8" s="36"/>
      <c r="F8" s="189" t="s">
        <v>32</v>
      </c>
      <c r="G8" s="190"/>
      <c r="H8" s="190"/>
      <c r="J8" s="191" t="s">
        <v>31</v>
      </c>
      <c r="K8" s="190"/>
      <c r="L8" s="190"/>
    </row>
    <row r="9" spans="1:13" s="14" customFormat="1" ht="55.5" customHeight="1" x14ac:dyDescent="0.3">
      <c r="A9" s="36"/>
      <c r="B9" s="36"/>
      <c r="C9" s="36"/>
      <c r="F9" s="38" t="s">
        <v>33</v>
      </c>
      <c r="G9" s="39"/>
      <c r="H9" s="38" t="s">
        <v>52</v>
      </c>
      <c r="J9" s="38" t="s">
        <v>34</v>
      </c>
      <c r="K9" s="39"/>
      <c r="L9" s="38" t="s">
        <v>53</v>
      </c>
    </row>
    <row r="10" spans="1:13" s="18" customFormat="1" ht="24.6" customHeight="1" x14ac:dyDescent="0.3">
      <c r="F10" s="40" t="s">
        <v>157</v>
      </c>
      <c r="G10" s="40"/>
      <c r="H10" s="40" t="s">
        <v>156</v>
      </c>
      <c r="J10" s="40" t="str">
        <f>+F10</f>
        <v>30 June 2013</v>
      </c>
      <c r="L10" s="40" t="str">
        <f>+H10</f>
        <v>30 June 2012</v>
      </c>
    </row>
    <row r="11" spans="1:13" s="18" customFormat="1" ht="24.6" customHeight="1" x14ac:dyDescent="0.3">
      <c r="E11" s="41"/>
      <c r="F11" s="37" t="s">
        <v>15</v>
      </c>
      <c r="H11" s="37" t="s">
        <v>15</v>
      </c>
      <c r="J11" s="37" t="s">
        <v>15</v>
      </c>
      <c r="L11" s="37" t="s">
        <v>15</v>
      </c>
    </row>
    <row r="12" spans="1:13" s="181" customFormat="1" ht="24.6" customHeight="1" x14ac:dyDescent="0.3">
      <c r="E12" s="41"/>
      <c r="F12" s="180"/>
      <c r="H12" s="185" t="s">
        <v>166</v>
      </c>
      <c r="I12" s="186"/>
      <c r="J12" s="185"/>
      <c r="K12" s="186"/>
      <c r="L12" s="185" t="s">
        <v>166</v>
      </c>
    </row>
    <row r="13" spans="1:13" s="18" customFormat="1" ht="24.6" customHeight="1" x14ac:dyDescent="0.3">
      <c r="E13" s="41"/>
      <c r="F13" s="37"/>
      <c r="H13" s="37"/>
      <c r="J13" s="37"/>
      <c r="L13" s="37"/>
    </row>
    <row r="14" spans="1:13" s="14" customFormat="1" ht="15" customHeight="1" x14ac:dyDescent="0.3">
      <c r="A14" s="105"/>
      <c r="E14" s="42"/>
      <c r="F14" s="43"/>
      <c r="H14" s="44"/>
      <c r="J14" s="43"/>
      <c r="L14" s="44"/>
    </row>
    <row r="15" spans="1:13" s="14" customFormat="1" ht="24.6" customHeight="1" x14ac:dyDescent="0.3">
      <c r="A15" s="45" t="s">
        <v>101</v>
      </c>
      <c r="E15" s="46"/>
      <c r="F15" s="47">
        <f>+IS2013_Q2!F34</f>
        <v>27141</v>
      </c>
      <c r="G15" s="48"/>
      <c r="H15" s="49">
        <f>+IS2013_Q2!H34</f>
        <v>25043</v>
      </c>
      <c r="J15" s="49">
        <f>+IS2013_Q2!J34</f>
        <v>52746</v>
      </c>
      <c r="K15" s="48"/>
      <c r="L15" s="49">
        <f>+IS2013_Q2!L34</f>
        <v>68486</v>
      </c>
      <c r="M15" s="112"/>
    </row>
    <row r="16" spans="1:13" s="14" customFormat="1" ht="24.6" customHeight="1" x14ac:dyDescent="0.3">
      <c r="A16" s="45" t="s">
        <v>78</v>
      </c>
      <c r="E16" s="46"/>
      <c r="F16" s="114">
        <v>7556</v>
      </c>
      <c r="G16" s="48"/>
      <c r="H16" s="50">
        <v>10800</v>
      </c>
      <c r="J16" s="51">
        <v>10575</v>
      </c>
      <c r="K16" s="48"/>
      <c r="L16" s="50">
        <v>1552</v>
      </c>
      <c r="M16" s="112"/>
    </row>
    <row r="17" spans="1:13" s="14" customFormat="1" ht="24.6" customHeight="1" x14ac:dyDescent="0.3">
      <c r="A17" s="131" t="s">
        <v>79</v>
      </c>
      <c r="E17" s="46"/>
      <c r="F17" s="51">
        <f>+F15+F16</f>
        <v>34697</v>
      </c>
      <c r="G17" s="48"/>
      <c r="H17" s="51">
        <f>SUM(H15:H16)</f>
        <v>35843</v>
      </c>
      <c r="J17" s="132">
        <f>SUM(J15:J16)</f>
        <v>63321</v>
      </c>
      <c r="K17" s="48"/>
      <c r="L17" s="51">
        <f>SUM(L15:L16)</f>
        <v>70038</v>
      </c>
      <c r="M17" s="112"/>
    </row>
    <row r="18" spans="1:13" s="14" customFormat="1" ht="21" customHeight="1" x14ac:dyDescent="0.3">
      <c r="A18" s="55"/>
      <c r="E18" s="46"/>
      <c r="F18" s="54"/>
      <c r="G18" s="48"/>
      <c r="H18" s="54"/>
      <c r="J18" s="54"/>
      <c r="K18" s="48"/>
      <c r="L18" s="54"/>
    </row>
    <row r="19" spans="1:13" s="14" customFormat="1" ht="18.75" customHeight="1" x14ac:dyDescent="0.3">
      <c r="A19" s="35" t="s">
        <v>80</v>
      </c>
      <c r="E19" s="46"/>
      <c r="F19" s="54"/>
      <c r="G19" s="48"/>
      <c r="H19" s="54"/>
      <c r="J19" s="54"/>
      <c r="K19" s="48"/>
      <c r="L19" s="54"/>
    </row>
    <row r="20" spans="1:13" s="14" customFormat="1" ht="24.6" customHeight="1" x14ac:dyDescent="0.3">
      <c r="A20" s="55" t="s">
        <v>112</v>
      </c>
      <c r="E20" s="46"/>
      <c r="F20" s="54">
        <v>29686</v>
      </c>
      <c r="G20" s="48"/>
      <c r="H20" s="54">
        <v>30507</v>
      </c>
      <c r="J20" s="54">
        <v>55562</v>
      </c>
      <c r="K20" s="48"/>
      <c r="L20" s="54">
        <v>63450</v>
      </c>
    </row>
    <row r="21" spans="1:13" s="14" customFormat="1" ht="24.6" customHeight="1" x14ac:dyDescent="0.3">
      <c r="A21" s="55" t="s">
        <v>113</v>
      </c>
      <c r="E21" s="46"/>
      <c r="F21" s="54">
        <v>5011</v>
      </c>
      <c r="G21" s="48"/>
      <c r="H21" s="54">
        <v>5336</v>
      </c>
      <c r="J21" s="54">
        <v>7759</v>
      </c>
      <c r="K21" s="48"/>
      <c r="L21" s="54">
        <v>6588</v>
      </c>
    </row>
    <row r="22" spans="1:13" s="14" customFormat="1" ht="24.6" customHeight="1" thickBot="1" x14ac:dyDescent="0.35">
      <c r="A22" s="55"/>
      <c r="E22" s="46"/>
      <c r="F22" s="56">
        <f>SUM(F20:F21)</f>
        <v>34697</v>
      </c>
      <c r="G22" s="48"/>
      <c r="H22" s="56">
        <f>SUM(H20:H21)</f>
        <v>35843</v>
      </c>
      <c r="J22" s="56">
        <f>SUM(J20:J21)</f>
        <v>63321</v>
      </c>
      <c r="K22" s="48"/>
      <c r="L22" s="56">
        <f>SUM(L20:L21)</f>
        <v>70038</v>
      </c>
    </row>
    <row r="23" spans="1:13" s="14" customFormat="1" ht="12" customHeight="1" thickTop="1" x14ac:dyDescent="0.3">
      <c r="A23" s="55"/>
      <c r="E23" s="46"/>
      <c r="F23" s="54"/>
      <c r="G23" s="48"/>
      <c r="H23" s="54"/>
      <c r="J23" s="54"/>
      <c r="K23" s="48"/>
      <c r="L23" s="54"/>
    </row>
    <row r="24" spans="1:13" s="14" customFormat="1" ht="15.75" customHeight="1" x14ac:dyDescent="0.3">
      <c r="A24" s="55"/>
      <c r="E24" s="46"/>
      <c r="F24" s="48"/>
      <c r="G24" s="48"/>
      <c r="H24" s="48"/>
      <c r="J24" s="48"/>
      <c r="K24" s="48"/>
      <c r="L24" s="48"/>
    </row>
    <row r="25" spans="1:13" s="14" customFormat="1" ht="15.75" customHeight="1" x14ac:dyDescent="0.3">
      <c r="A25" s="55"/>
      <c r="E25" s="46"/>
      <c r="F25" s="48"/>
      <c r="G25" s="48"/>
      <c r="H25" s="48"/>
      <c r="J25" s="48"/>
      <c r="K25" s="48"/>
      <c r="L25" s="48"/>
    </row>
    <row r="26" spans="1:13" s="14" customFormat="1" ht="24.6" customHeight="1" x14ac:dyDescent="0.3">
      <c r="A26" s="55"/>
      <c r="E26" s="46"/>
      <c r="F26" s="118"/>
      <c r="G26" s="113"/>
      <c r="H26" s="118"/>
      <c r="J26" s="118"/>
      <c r="K26" s="113"/>
      <c r="L26" s="118"/>
    </row>
    <row r="27" spans="1:13" ht="16.5" customHeight="1" x14ac:dyDescent="0.25">
      <c r="A27" s="192" t="s">
        <v>107</v>
      </c>
      <c r="B27" s="192"/>
      <c r="C27" s="192"/>
      <c r="D27" s="192"/>
      <c r="E27" s="192"/>
      <c r="F27" s="192"/>
      <c r="G27" s="192"/>
      <c r="H27" s="192"/>
      <c r="I27" s="192"/>
      <c r="J27" s="192"/>
      <c r="K27" s="192"/>
      <c r="L27" s="192"/>
      <c r="M27" s="19"/>
    </row>
    <row r="28" spans="1:13" ht="17.25" customHeight="1" x14ac:dyDescent="0.25">
      <c r="A28" s="192"/>
      <c r="B28" s="192"/>
      <c r="C28" s="192"/>
      <c r="D28" s="192"/>
      <c r="E28" s="192"/>
      <c r="F28" s="192"/>
      <c r="G28" s="192"/>
      <c r="H28" s="192"/>
      <c r="I28" s="192"/>
      <c r="J28" s="192"/>
      <c r="K28" s="192"/>
      <c r="L28" s="192"/>
      <c r="M28" s="19"/>
    </row>
    <row r="29" spans="1:13" x14ac:dyDescent="0.25">
      <c r="A29" s="20"/>
      <c r="B29" s="20"/>
      <c r="C29" s="20"/>
      <c r="D29" s="20"/>
      <c r="E29" s="20"/>
      <c r="F29" s="20"/>
      <c r="G29" s="20"/>
      <c r="H29" s="20"/>
      <c r="J29" s="9"/>
    </row>
    <row r="30" spans="1:13" x14ac:dyDescent="0.25">
      <c r="A30" s="20"/>
      <c r="B30" s="20"/>
      <c r="C30" s="20"/>
      <c r="D30" s="20"/>
      <c r="E30" s="20"/>
      <c r="F30" s="20"/>
      <c r="G30" s="20"/>
      <c r="H30" s="20"/>
      <c r="J30" s="9"/>
    </row>
    <row r="31" spans="1:13" ht="17.25" customHeight="1" x14ac:dyDescent="0.25">
      <c r="F31" s="22"/>
      <c r="G31" s="22"/>
      <c r="H31" s="22"/>
      <c r="J31" s="22"/>
      <c r="K31" s="22"/>
      <c r="L31" s="22"/>
    </row>
    <row r="32" spans="1:13" ht="17.25" customHeight="1" x14ac:dyDescent="0.25">
      <c r="F32" s="22"/>
      <c r="G32" s="22"/>
      <c r="H32" s="22"/>
      <c r="J32" s="22"/>
      <c r="K32" s="22"/>
      <c r="L32" s="22"/>
    </row>
    <row r="33" spans="6:12" ht="17.25" customHeight="1" x14ac:dyDescent="0.25">
      <c r="F33" s="22"/>
      <c r="G33" s="22"/>
      <c r="H33" s="22"/>
      <c r="J33" s="22"/>
      <c r="K33" s="22"/>
      <c r="L33" s="22"/>
    </row>
    <row r="34" spans="6:12" ht="17.25" customHeight="1" x14ac:dyDescent="0.25">
      <c r="F34" s="22"/>
      <c r="G34" s="22"/>
      <c r="H34" s="22"/>
      <c r="J34" s="22"/>
      <c r="K34" s="22"/>
      <c r="L34" s="22"/>
    </row>
    <row r="35" spans="6:12" ht="17.25" customHeight="1" x14ac:dyDescent="0.25">
      <c r="F35" s="22"/>
      <c r="G35" s="22"/>
      <c r="H35" s="22"/>
      <c r="J35" s="22"/>
      <c r="K35" s="22"/>
      <c r="L35" s="22"/>
    </row>
    <row r="36" spans="6:12" x14ac:dyDescent="0.25">
      <c r="F36" s="22"/>
      <c r="G36" s="22"/>
      <c r="H36" s="22"/>
      <c r="J36" s="22"/>
      <c r="K36" s="22"/>
      <c r="L36" s="22"/>
    </row>
    <row r="37" spans="6:12" x14ac:dyDescent="0.25">
      <c r="F37" s="22"/>
      <c r="G37" s="22"/>
      <c r="H37" s="22"/>
      <c r="J37" s="22"/>
      <c r="K37" s="22"/>
      <c r="L37" s="22"/>
    </row>
    <row r="38" spans="6:12" ht="18" customHeight="1" x14ac:dyDescent="0.25">
      <c r="F38" s="22"/>
      <c r="G38" s="22"/>
      <c r="H38" s="22"/>
      <c r="J38" s="22"/>
      <c r="K38" s="22"/>
      <c r="L38" s="22"/>
    </row>
    <row r="39" spans="6:12" ht="18" customHeight="1" x14ac:dyDescent="0.25">
      <c r="F39" s="22"/>
      <c r="G39" s="22"/>
      <c r="H39" s="22"/>
      <c r="J39" s="22"/>
      <c r="K39" s="22"/>
      <c r="L39" s="22"/>
    </row>
    <row r="40" spans="6:12" ht="18" customHeight="1" x14ac:dyDescent="0.25"/>
  </sheetData>
  <mergeCells count="3">
    <mergeCell ref="F8:H8"/>
    <mergeCell ref="J8:L8"/>
    <mergeCell ref="A27:L28"/>
  </mergeCells>
  <phoneticPr fontId="0" type="noConversion"/>
  <printOptions horizontalCentered="1"/>
  <pageMargins left="0" right="0" top="0.5" bottom="0.5" header="0.511811023622047" footer="0.511811023622047"/>
  <pageSetup paperSize="9" scale="7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zoomScale="86" zoomScaleNormal="86" zoomScaleSheetLayoutView="75" workbookViewId="0">
      <selection activeCell="J10" sqref="J10"/>
    </sheetView>
  </sheetViews>
  <sheetFormatPr defaultColWidth="9" defaultRowHeight="15.75" x14ac:dyDescent="0.25"/>
  <cols>
    <col min="1" max="1" width="3.625" style="9" customWidth="1"/>
    <col min="2" max="5" width="9" style="9"/>
    <col min="6" max="6" width="9.125" style="9" customWidth="1"/>
    <col min="7" max="7" width="7.75" style="21" customWidth="1"/>
    <col min="8" max="8" width="18.125" style="21" customWidth="1"/>
    <col min="9" max="9" width="2.625" style="21" customWidth="1"/>
    <col min="10" max="10" width="17.5" style="23" customWidth="1"/>
    <col min="11" max="11" width="2.125" style="9" bestFit="1" customWidth="1"/>
    <col min="12" max="12" width="13.875" style="9" bestFit="1" customWidth="1"/>
    <col min="13" max="16384" width="9" style="9"/>
  </cols>
  <sheetData>
    <row r="1" spans="1:13" ht="17.25" customHeight="1" x14ac:dyDescent="0.25">
      <c r="A1" s="28" t="str">
        <f>IS2013_Q2!A1</f>
        <v xml:space="preserve">PERISAI PETROLEUM TEKNOLOGI BHD </v>
      </c>
      <c r="B1" s="29"/>
      <c r="C1" s="29"/>
      <c r="D1" s="29"/>
      <c r="E1" s="29"/>
      <c r="F1" s="29"/>
      <c r="G1" s="29"/>
      <c r="H1" s="29"/>
      <c r="I1" s="29"/>
      <c r="J1" s="30"/>
      <c r="K1" s="15"/>
    </row>
    <row r="2" spans="1:13" ht="17.25" customHeight="1" x14ac:dyDescent="0.25">
      <c r="A2" s="16" t="s">
        <v>29</v>
      </c>
      <c r="B2" s="29"/>
      <c r="C2" s="29"/>
      <c r="D2" s="29"/>
      <c r="E2" s="29"/>
      <c r="F2" s="29"/>
      <c r="G2" s="29"/>
      <c r="H2" s="29"/>
      <c r="I2" s="29"/>
      <c r="J2" s="30"/>
      <c r="K2" s="15"/>
    </row>
    <row r="3" spans="1:13" ht="17.25" customHeight="1" x14ac:dyDescent="0.25">
      <c r="A3" s="31" t="s">
        <v>10</v>
      </c>
      <c r="B3" s="15"/>
      <c r="C3" s="15"/>
      <c r="D3" s="15"/>
      <c r="E3" s="15"/>
      <c r="F3" s="15"/>
      <c r="G3" s="15"/>
      <c r="H3" s="15"/>
      <c r="I3" s="15"/>
      <c r="J3" s="30"/>
      <c r="K3" s="15"/>
    </row>
    <row r="4" spans="1:13" ht="17.25" customHeight="1" x14ac:dyDescent="0.25">
      <c r="A4" s="15"/>
      <c r="B4" s="15"/>
      <c r="C4" s="15"/>
      <c r="D4" s="15"/>
      <c r="E4" s="15"/>
      <c r="F4" s="15"/>
      <c r="G4" s="15"/>
      <c r="H4" s="15"/>
      <c r="I4" s="15"/>
      <c r="J4" s="30"/>
      <c r="K4" s="15"/>
      <c r="L4" s="24"/>
      <c r="M4" s="24"/>
    </row>
    <row r="5" spans="1:13" ht="17.25" customHeight="1" x14ac:dyDescent="0.25">
      <c r="A5" s="31" t="s">
        <v>68</v>
      </c>
      <c r="B5" s="29"/>
      <c r="C5" s="29"/>
      <c r="D5" s="15"/>
      <c r="E5" s="15"/>
      <c r="F5" s="15"/>
      <c r="G5" s="15"/>
      <c r="H5" s="15"/>
      <c r="I5" s="15"/>
      <c r="J5" s="30"/>
      <c r="K5" s="15"/>
      <c r="L5" s="24"/>
      <c r="M5" s="24"/>
    </row>
    <row r="6" spans="1:13" ht="17.25" customHeight="1" x14ac:dyDescent="0.25">
      <c r="A6" s="32" t="s">
        <v>158</v>
      </c>
      <c r="B6" s="33"/>
      <c r="C6" s="33"/>
      <c r="D6" s="17"/>
      <c r="E6" s="17"/>
      <c r="F6" s="17"/>
      <c r="G6" s="17"/>
      <c r="H6" s="17"/>
      <c r="I6" s="17"/>
      <c r="J6" s="34"/>
      <c r="K6" s="17"/>
    </row>
    <row r="7" spans="1:13" ht="17.25" customHeight="1" x14ac:dyDescent="0.25">
      <c r="A7" s="32"/>
      <c r="B7" s="33"/>
      <c r="C7" s="33"/>
      <c r="D7" s="17"/>
      <c r="E7" s="17"/>
      <c r="F7" s="17"/>
      <c r="G7" s="17"/>
      <c r="H7" s="58" t="s">
        <v>45</v>
      </c>
      <c r="J7" s="58" t="s">
        <v>46</v>
      </c>
      <c r="K7" s="17"/>
    </row>
    <row r="8" spans="1:13" ht="17.25" customHeight="1" x14ac:dyDescent="0.25">
      <c r="A8" s="32"/>
      <c r="B8" s="33"/>
      <c r="C8" s="33"/>
      <c r="D8" s="17"/>
      <c r="E8" s="17"/>
      <c r="F8" s="17"/>
      <c r="G8" s="17"/>
      <c r="H8" s="58" t="s">
        <v>47</v>
      </c>
      <c r="I8" s="59"/>
      <c r="J8" s="58" t="s">
        <v>48</v>
      </c>
      <c r="K8" s="17"/>
    </row>
    <row r="9" spans="1:13" ht="17.25" customHeight="1" x14ac:dyDescent="0.25">
      <c r="A9" s="33"/>
      <c r="B9" s="33"/>
      <c r="C9" s="33"/>
      <c r="D9" s="17"/>
      <c r="E9" s="17"/>
      <c r="F9" s="17"/>
      <c r="G9" s="17"/>
      <c r="H9" s="60" t="s">
        <v>157</v>
      </c>
      <c r="J9" s="60" t="s">
        <v>110</v>
      </c>
      <c r="K9" s="24"/>
    </row>
    <row r="10" spans="1:13" s="16" customFormat="1" ht="17.25" customHeight="1" x14ac:dyDescent="0.25">
      <c r="G10" s="59" t="s">
        <v>2</v>
      </c>
      <c r="H10" s="188" t="s">
        <v>15</v>
      </c>
      <c r="I10" s="61"/>
      <c r="J10" s="188" t="s">
        <v>15</v>
      </c>
    </row>
    <row r="11" spans="1:13" ht="17.25" customHeight="1" x14ac:dyDescent="0.25">
      <c r="A11" s="16"/>
      <c r="G11" s="62"/>
      <c r="H11" s="157" t="s">
        <v>145</v>
      </c>
      <c r="I11" s="62"/>
      <c r="J11" s="58" t="s">
        <v>133</v>
      </c>
    </row>
    <row r="12" spans="1:13" ht="17.25" customHeight="1" x14ac:dyDescent="0.25">
      <c r="A12" s="16"/>
      <c r="G12" s="62"/>
      <c r="H12" s="62"/>
      <c r="I12" s="62"/>
      <c r="J12" s="63"/>
    </row>
    <row r="13" spans="1:13" s="14" customFormat="1" ht="17.25" customHeight="1" x14ac:dyDescent="0.25">
      <c r="A13" s="32" t="s">
        <v>40</v>
      </c>
      <c r="B13" s="9"/>
      <c r="C13" s="9"/>
      <c r="D13" s="9"/>
      <c r="E13" s="9"/>
      <c r="F13" s="9"/>
      <c r="G13" s="62"/>
      <c r="H13" s="64"/>
      <c r="I13" s="64"/>
      <c r="J13" s="65"/>
      <c r="K13" s="25"/>
    </row>
    <row r="14" spans="1:13" ht="17.25" customHeight="1" x14ac:dyDescent="0.25">
      <c r="A14" s="66" t="s">
        <v>115</v>
      </c>
      <c r="G14" s="21" t="s">
        <v>100</v>
      </c>
      <c r="H14" s="67">
        <v>541685</v>
      </c>
      <c r="I14" s="67"/>
      <c r="J14" s="67">
        <v>550340</v>
      </c>
      <c r="K14" s="25"/>
      <c r="L14" s="65"/>
    </row>
    <row r="15" spans="1:13" ht="17.25" customHeight="1" x14ac:dyDescent="0.25">
      <c r="A15" s="66" t="s">
        <v>114</v>
      </c>
      <c r="H15" s="67">
        <v>525</v>
      </c>
      <c r="I15" s="67"/>
      <c r="J15" s="67">
        <v>315</v>
      </c>
      <c r="K15" s="25"/>
      <c r="L15" s="65"/>
    </row>
    <row r="16" spans="1:13" ht="17.25" customHeight="1" x14ac:dyDescent="0.25">
      <c r="A16" s="66" t="s">
        <v>152</v>
      </c>
      <c r="H16" s="67">
        <v>75</v>
      </c>
      <c r="I16" s="67"/>
      <c r="J16" s="67">
        <v>0</v>
      </c>
      <c r="K16" s="25"/>
      <c r="L16" s="65"/>
    </row>
    <row r="17" spans="1:16" ht="17.25" customHeight="1" x14ac:dyDescent="0.25">
      <c r="A17" s="66"/>
      <c r="H17" s="68">
        <f>SUM(H14:H16)</f>
        <v>542285</v>
      </c>
      <c r="I17" s="67"/>
      <c r="J17" s="68">
        <f>SUM(J14:J16)</f>
        <v>550655</v>
      </c>
      <c r="K17" s="25"/>
      <c r="L17" s="72"/>
    </row>
    <row r="18" spans="1:16" s="14" customFormat="1" ht="17.25" customHeight="1" x14ac:dyDescent="0.25">
      <c r="A18" s="69"/>
      <c r="B18" s="9"/>
      <c r="C18" s="9"/>
      <c r="D18" s="9"/>
      <c r="E18" s="9"/>
      <c r="F18" s="9"/>
      <c r="G18" s="21"/>
      <c r="H18" s="67"/>
      <c r="I18" s="67"/>
      <c r="J18" s="65"/>
      <c r="K18" s="25"/>
      <c r="L18" s="143"/>
    </row>
    <row r="19" spans="1:16" ht="17.25" customHeight="1" x14ac:dyDescent="0.25">
      <c r="A19" s="32" t="s">
        <v>41</v>
      </c>
      <c r="H19" s="67"/>
      <c r="I19" s="67"/>
      <c r="J19" s="65"/>
      <c r="K19" s="25"/>
      <c r="L19" s="144"/>
    </row>
    <row r="20" spans="1:16" ht="17.25" customHeight="1" x14ac:dyDescent="0.25">
      <c r="A20" s="70" t="s">
        <v>3</v>
      </c>
      <c r="H20" s="71">
        <v>33172</v>
      </c>
      <c r="I20" s="71"/>
      <c r="J20" s="71">
        <v>41118</v>
      </c>
      <c r="K20" s="25"/>
      <c r="L20" s="65"/>
      <c r="N20" s="23"/>
      <c r="O20" s="23"/>
      <c r="P20" s="23"/>
    </row>
    <row r="21" spans="1:16" s="14" customFormat="1" ht="17.25" customHeight="1" x14ac:dyDescent="0.25">
      <c r="A21" s="70" t="s">
        <v>162</v>
      </c>
      <c r="B21" s="9"/>
      <c r="C21" s="9"/>
      <c r="D21" s="9"/>
      <c r="E21" s="9"/>
      <c r="F21" s="9"/>
      <c r="G21" s="21" t="s">
        <v>171</v>
      </c>
      <c r="H21" s="71">
        <f>197588+8412</f>
        <v>206000</v>
      </c>
      <c r="I21" s="71"/>
      <c r="J21" s="71">
        <f>2136+130024</f>
        <v>132160</v>
      </c>
      <c r="K21" s="26"/>
      <c r="L21" s="145"/>
      <c r="N21" s="57"/>
      <c r="O21" s="57"/>
      <c r="P21" s="121"/>
    </row>
    <row r="22" spans="1:16" s="14" customFormat="1" ht="17.25" customHeight="1" x14ac:dyDescent="0.25">
      <c r="A22" s="70" t="s">
        <v>116</v>
      </c>
      <c r="B22" s="9"/>
      <c r="C22" s="9"/>
      <c r="D22" s="9"/>
      <c r="E22" s="9"/>
      <c r="F22" s="9"/>
      <c r="G22" s="21"/>
      <c r="H22" s="71">
        <v>409</v>
      </c>
      <c r="I22" s="71"/>
      <c r="J22" s="71">
        <v>378</v>
      </c>
      <c r="K22" s="26"/>
      <c r="L22" s="145"/>
      <c r="N22" s="57"/>
      <c r="O22" s="57"/>
      <c r="P22" s="121"/>
    </row>
    <row r="23" spans="1:16" ht="17.25" customHeight="1" x14ac:dyDescent="0.25">
      <c r="A23" s="70" t="s">
        <v>54</v>
      </c>
      <c r="H23" s="71">
        <v>50157</v>
      </c>
      <c r="I23" s="71"/>
      <c r="J23" s="71">
        <v>24940</v>
      </c>
      <c r="K23" s="25"/>
      <c r="L23" s="72"/>
      <c r="N23" s="23"/>
      <c r="O23" s="23"/>
      <c r="P23" s="122"/>
    </row>
    <row r="24" spans="1:16" s="14" customFormat="1" ht="17.25" customHeight="1" x14ac:dyDescent="0.25">
      <c r="A24" s="69"/>
      <c r="B24" s="9"/>
      <c r="C24" s="9"/>
      <c r="D24" s="9"/>
      <c r="E24" s="9"/>
      <c r="F24" s="9"/>
      <c r="G24" s="21"/>
      <c r="H24" s="140">
        <f>SUM(H20:H23)</f>
        <v>289738</v>
      </c>
      <c r="I24" s="67"/>
      <c r="J24" s="140">
        <f>SUM(J20:J23)</f>
        <v>198596</v>
      </c>
      <c r="K24" s="25"/>
      <c r="L24" s="146"/>
      <c r="N24" s="57"/>
      <c r="O24" s="57"/>
      <c r="P24" s="121"/>
    </row>
    <row r="25" spans="1:16" s="14" customFormat="1" ht="9.75" customHeight="1" x14ac:dyDescent="0.25">
      <c r="A25" s="69"/>
      <c r="B25" s="9"/>
      <c r="C25" s="9"/>
      <c r="D25" s="9"/>
      <c r="E25" s="9"/>
      <c r="F25" s="9"/>
      <c r="G25" s="21"/>
      <c r="H25" s="72"/>
      <c r="I25" s="67"/>
      <c r="J25" s="72"/>
      <c r="K25" s="25"/>
      <c r="L25" s="143"/>
      <c r="N25" s="57"/>
      <c r="O25" s="57"/>
      <c r="P25" s="121"/>
    </row>
    <row r="26" spans="1:16" s="14" customFormat="1" ht="17.25" customHeight="1" x14ac:dyDescent="0.25">
      <c r="A26" s="69" t="s">
        <v>95</v>
      </c>
      <c r="B26" s="9"/>
      <c r="C26" s="9"/>
      <c r="D26" s="9"/>
      <c r="E26" s="9"/>
      <c r="F26" s="9"/>
      <c r="G26" s="21" t="s">
        <v>154</v>
      </c>
      <c r="H26" s="72">
        <v>386161</v>
      </c>
      <c r="I26" s="67"/>
      <c r="J26" s="72">
        <v>379996</v>
      </c>
      <c r="K26" s="25"/>
      <c r="L26" s="145"/>
      <c r="N26" s="57"/>
      <c r="O26" s="57"/>
      <c r="P26" s="121"/>
    </row>
    <row r="27" spans="1:16" s="14" customFormat="1" ht="9.75" customHeight="1" x14ac:dyDescent="0.25">
      <c r="A27" s="69"/>
      <c r="B27" s="9"/>
      <c r="C27" s="9"/>
      <c r="D27" s="9"/>
      <c r="E27" s="9"/>
      <c r="F27" s="9"/>
      <c r="G27" s="21"/>
      <c r="H27" s="72"/>
      <c r="I27" s="67"/>
      <c r="J27" s="72"/>
      <c r="K27" s="25"/>
      <c r="L27" s="143"/>
      <c r="N27" s="57"/>
      <c r="O27" s="57"/>
      <c r="P27" s="121"/>
    </row>
    <row r="28" spans="1:16" s="14" customFormat="1" ht="17.25" customHeight="1" thickBot="1" x14ac:dyDescent="0.3">
      <c r="A28" s="32" t="s">
        <v>72</v>
      </c>
      <c r="C28" s="9"/>
      <c r="D28" s="9"/>
      <c r="E28" s="9"/>
      <c r="F28" s="9"/>
      <c r="G28" s="21"/>
      <c r="H28" s="130">
        <f>+H17+H24+H26</f>
        <v>1218184</v>
      </c>
      <c r="I28" s="67"/>
      <c r="J28" s="130">
        <f>+J17+J24+J26</f>
        <v>1129247</v>
      </c>
      <c r="K28" s="25"/>
      <c r="L28" s="143"/>
      <c r="M28" s="143"/>
      <c r="N28" s="57"/>
      <c r="O28" s="57"/>
      <c r="P28" s="121"/>
    </row>
    <row r="29" spans="1:16" s="14" customFormat="1" ht="17.25" customHeight="1" x14ac:dyDescent="0.25">
      <c r="A29" s="69"/>
      <c r="B29" s="9"/>
      <c r="C29" s="9"/>
      <c r="D29" s="9"/>
      <c r="E29" s="9"/>
      <c r="F29" s="9"/>
      <c r="G29" s="21"/>
      <c r="H29" s="72"/>
      <c r="I29" s="67"/>
      <c r="J29" s="72"/>
      <c r="K29" s="25"/>
      <c r="N29" s="57"/>
      <c r="O29" s="57"/>
      <c r="P29" s="123"/>
    </row>
    <row r="30" spans="1:16" ht="17.25" customHeight="1" x14ac:dyDescent="0.25">
      <c r="A30" s="69"/>
      <c r="H30" s="67"/>
      <c r="I30" s="67"/>
      <c r="J30" s="65"/>
      <c r="K30" s="25"/>
    </row>
    <row r="31" spans="1:16" ht="17.25" customHeight="1" x14ac:dyDescent="0.25">
      <c r="A31" s="74" t="s">
        <v>73</v>
      </c>
      <c r="H31" s="67"/>
      <c r="I31" s="67"/>
      <c r="J31" s="65"/>
      <c r="K31" s="25"/>
    </row>
    <row r="32" spans="1:16" ht="10.5" customHeight="1" x14ac:dyDescent="0.25">
      <c r="A32" s="74"/>
      <c r="H32" s="67"/>
      <c r="I32" s="67"/>
      <c r="J32" s="65"/>
      <c r="K32" s="25"/>
    </row>
    <row r="33" spans="1:12" ht="17.25" customHeight="1" x14ac:dyDescent="0.25">
      <c r="A33" s="70" t="s">
        <v>1</v>
      </c>
      <c r="H33" s="67">
        <v>93696</v>
      </c>
      <c r="I33" s="67"/>
      <c r="J33" s="67">
        <v>85177</v>
      </c>
      <c r="K33" s="25"/>
    </row>
    <row r="34" spans="1:12" ht="17.25" customHeight="1" x14ac:dyDescent="0.25">
      <c r="A34" s="66" t="s">
        <v>17</v>
      </c>
      <c r="B34" s="17"/>
      <c r="C34" s="17"/>
      <c r="D34" s="17"/>
      <c r="E34" s="17"/>
      <c r="F34" s="17"/>
      <c r="G34" s="17"/>
      <c r="H34" s="72">
        <v>275894</v>
      </c>
      <c r="I34" s="75"/>
      <c r="J34" s="72">
        <v>198268</v>
      </c>
      <c r="K34" s="25"/>
    </row>
    <row r="35" spans="1:12" ht="17.25" customHeight="1" x14ac:dyDescent="0.25">
      <c r="A35" s="66" t="s">
        <v>61</v>
      </c>
      <c r="B35" s="17"/>
      <c r="C35" s="17"/>
      <c r="D35" s="17"/>
      <c r="E35" s="17"/>
      <c r="F35" s="17"/>
      <c r="G35" s="17"/>
      <c r="H35" s="117">
        <v>-231</v>
      </c>
      <c r="I35" s="75"/>
      <c r="J35" s="117">
        <v>-231</v>
      </c>
      <c r="K35" s="25"/>
    </row>
    <row r="36" spans="1:12" ht="17.25" customHeight="1" x14ac:dyDescent="0.25">
      <c r="A36" s="66" t="s">
        <v>117</v>
      </c>
      <c r="B36" s="17"/>
      <c r="C36" s="17"/>
      <c r="D36" s="17"/>
      <c r="E36" s="17"/>
      <c r="F36" s="17"/>
      <c r="G36" s="21" t="s">
        <v>172</v>
      </c>
      <c r="H36" s="75">
        <v>261930</v>
      </c>
      <c r="I36" s="75"/>
      <c r="J36" s="75">
        <v>214187</v>
      </c>
      <c r="K36" s="25"/>
    </row>
    <row r="37" spans="1:12" ht="17.25" customHeight="1" x14ac:dyDescent="0.25">
      <c r="A37" s="66" t="s">
        <v>118</v>
      </c>
      <c r="B37" s="17"/>
      <c r="C37" s="17"/>
      <c r="D37" s="17"/>
      <c r="E37" s="17"/>
      <c r="F37" s="17"/>
      <c r="G37" s="17"/>
      <c r="H37" s="117">
        <v>8814</v>
      </c>
      <c r="I37" s="75"/>
      <c r="J37" s="117">
        <v>8267</v>
      </c>
      <c r="K37" s="25"/>
    </row>
    <row r="38" spans="1:12" ht="17.25" customHeight="1" x14ac:dyDescent="0.25">
      <c r="A38" s="9" t="s">
        <v>119</v>
      </c>
      <c r="G38" s="9"/>
      <c r="H38" s="178">
        <v>-12364</v>
      </c>
      <c r="I38" s="9"/>
      <c r="J38" s="114">
        <v>-23244</v>
      </c>
      <c r="K38" s="25"/>
    </row>
    <row r="39" spans="1:12" ht="17.25" customHeight="1" x14ac:dyDescent="0.25">
      <c r="A39" s="120" t="s">
        <v>120</v>
      </c>
      <c r="H39" s="72">
        <f>SUM(H33:H38)</f>
        <v>627739</v>
      </c>
      <c r="I39" s="67"/>
      <c r="J39" s="72">
        <f>SUM(J33:J38)</f>
        <v>482424</v>
      </c>
      <c r="K39" s="25"/>
    </row>
    <row r="40" spans="1:12" ht="11.25" customHeight="1" x14ac:dyDescent="0.25">
      <c r="A40" s="120"/>
      <c r="H40" s="72"/>
      <c r="I40" s="67"/>
      <c r="J40" s="72"/>
      <c r="K40" s="25"/>
    </row>
    <row r="41" spans="1:12" ht="17.25" customHeight="1" x14ac:dyDescent="0.25">
      <c r="A41" s="120" t="s">
        <v>113</v>
      </c>
      <c r="H41" s="72">
        <v>89989</v>
      </c>
      <c r="I41" s="67"/>
      <c r="J41" s="72">
        <v>82230</v>
      </c>
      <c r="K41" s="25"/>
    </row>
    <row r="42" spans="1:12" ht="11.25" customHeight="1" x14ac:dyDescent="0.25">
      <c r="A42" s="66"/>
      <c r="H42" s="72"/>
      <c r="I42" s="67"/>
      <c r="J42" s="72"/>
      <c r="K42" s="25"/>
    </row>
    <row r="43" spans="1:12" ht="17.25" customHeight="1" thickBot="1" x14ac:dyDescent="0.3">
      <c r="A43" s="120" t="s">
        <v>121</v>
      </c>
      <c r="H43" s="73">
        <f>+H39+H41</f>
        <v>717728</v>
      </c>
      <c r="I43" s="67"/>
      <c r="J43" s="73">
        <f>+J39+J41</f>
        <v>564654</v>
      </c>
      <c r="K43" s="25"/>
    </row>
    <row r="44" spans="1:12" ht="17.25" customHeight="1" thickTop="1" x14ac:dyDescent="0.25">
      <c r="A44" s="119"/>
      <c r="B44" s="23"/>
      <c r="C44" s="23"/>
      <c r="D44" s="23"/>
      <c r="E44" s="23"/>
      <c r="F44" s="23"/>
      <c r="G44" s="63"/>
      <c r="H44" s="72"/>
      <c r="I44" s="71"/>
      <c r="J44" s="72"/>
      <c r="K44" s="25"/>
    </row>
    <row r="45" spans="1:12" s="14" customFormat="1" ht="17.25" customHeight="1" x14ac:dyDescent="0.25">
      <c r="A45" s="31" t="s">
        <v>42</v>
      </c>
      <c r="B45" s="9"/>
      <c r="C45" s="9"/>
      <c r="D45" s="9"/>
      <c r="E45" s="9"/>
      <c r="F45" s="9"/>
      <c r="G45" s="21"/>
      <c r="H45" s="65"/>
      <c r="I45" s="67"/>
      <c r="J45" s="65"/>
      <c r="K45" s="25"/>
    </row>
    <row r="46" spans="1:12" s="14" customFormat="1" ht="17.25" customHeight="1" x14ac:dyDescent="0.25">
      <c r="A46" s="70" t="s">
        <v>35</v>
      </c>
      <c r="B46" s="9"/>
      <c r="C46" s="9"/>
      <c r="D46" s="9"/>
      <c r="E46" s="9"/>
      <c r="F46" s="9"/>
      <c r="G46" s="21" t="s">
        <v>170</v>
      </c>
      <c r="H46" s="65">
        <v>244178</v>
      </c>
      <c r="I46" s="67"/>
      <c r="J46" s="65">
        <v>264709</v>
      </c>
      <c r="K46" s="25"/>
      <c r="L46" s="145"/>
    </row>
    <row r="47" spans="1:12" s="14" customFormat="1" ht="17.25" customHeight="1" x14ac:dyDescent="0.25">
      <c r="A47" s="9"/>
      <c r="B47" s="9"/>
      <c r="C47" s="9"/>
      <c r="D47" s="9"/>
      <c r="E47" s="9"/>
      <c r="F47" s="9"/>
      <c r="G47" s="21"/>
      <c r="H47" s="68">
        <f>SUM(H46:H46)</f>
        <v>244178</v>
      </c>
      <c r="I47" s="67"/>
      <c r="J47" s="68">
        <f>SUM(J46:J46)</f>
        <v>264709</v>
      </c>
      <c r="K47" s="25"/>
      <c r="L47" s="146"/>
    </row>
    <row r="48" spans="1:12" ht="17.25" customHeight="1" x14ac:dyDescent="0.25">
      <c r="A48" s="119"/>
      <c r="B48" s="23"/>
      <c r="C48" s="23"/>
      <c r="D48" s="23"/>
      <c r="E48" s="23"/>
      <c r="F48" s="23"/>
      <c r="G48" s="63"/>
      <c r="H48" s="72"/>
      <c r="I48" s="71"/>
      <c r="J48" s="72"/>
      <c r="K48" s="25"/>
      <c r="L48" s="65"/>
    </row>
    <row r="49" spans="1:13" s="14" customFormat="1" ht="17.25" customHeight="1" x14ac:dyDescent="0.25">
      <c r="A49" s="32" t="s">
        <v>43</v>
      </c>
      <c r="B49" s="9"/>
      <c r="C49" s="9"/>
      <c r="D49" s="9"/>
      <c r="E49" s="9"/>
      <c r="F49" s="9"/>
      <c r="G49" s="21"/>
      <c r="H49" s="67"/>
      <c r="I49" s="67"/>
      <c r="J49" s="67"/>
      <c r="K49" s="25"/>
      <c r="L49" s="145"/>
    </row>
    <row r="50" spans="1:13" s="14" customFormat="1" ht="17.25" customHeight="1" x14ac:dyDescent="0.25">
      <c r="A50" s="70" t="s">
        <v>4</v>
      </c>
      <c r="B50" s="9"/>
      <c r="C50" s="9"/>
      <c r="D50" s="9"/>
      <c r="E50" s="9"/>
      <c r="F50" s="9"/>
      <c r="G50" s="21"/>
      <c r="H50" s="71">
        <v>794</v>
      </c>
      <c r="I50" s="71"/>
      <c r="J50" s="71">
        <v>2509</v>
      </c>
      <c r="K50" s="25"/>
      <c r="L50" s="145"/>
    </row>
    <row r="51" spans="1:13" s="14" customFormat="1" ht="17.25" customHeight="1" x14ac:dyDescent="0.25">
      <c r="A51" s="70" t="s">
        <v>16</v>
      </c>
      <c r="B51" s="9"/>
      <c r="C51" s="9"/>
      <c r="D51" s="9"/>
      <c r="E51" s="9"/>
      <c r="F51" s="9"/>
      <c r="G51" s="21" t="s">
        <v>51</v>
      </c>
      <c r="H51" s="71">
        <v>38571</v>
      </c>
      <c r="I51" s="71"/>
      <c r="J51" s="71">
        <v>70610</v>
      </c>
      <c r="K51" s="25"/>
      <c r="L51" s="145"/>
    </row>
    <row r="52" spans="1:13" s="14" customFormat="1" ht="17.25" customHeight="1" x14ac:dyDescent="0.25">
      <c r="A52" s="70" t="s">
        <v>35</v>
      </c>
      <c r="B52" s="9"/>
      <c r="C52" s="9"/>
      <c r="D52" s="9"/>
      <c r="E52" s="9"/>
      <c r="F52" s="9"/>
      <c r="G52" s="21" t="s">
        <v>170</v>
      </c>
      <c r="H52" s="71">
        <v>80611</v>
      </c>
      <c r="I52" s="71"/>
      <c r="J52" s="71">
        <f>77814+91</f>
        <v>77905</v>
      </c>
      <c r="K52" s="25"/>
      <c r="L52" s="145"/>
    </row>
    <row r="53" spans="1:13" s="14" customFormat="1" ht="17.25" customHeight="1" x14ac:dyDescent="0.25">
      <c r="A53" s="70" t="s">
        <v>122</v>
      </c>
      <c r="B53" s="9"/>
      <c r="C53" s="9"/>
      <c r="D53" s="9"/>
      <c r="E53" s="9"/>
      <c r="F53" s="9"/>
      <c r="G53" s="21"/>
      <c r="H53" s="71">
        <v>37</v>
      </c>
      <c r="I53" s="71"/>
      <c r="J53" s="71">
        <v>20</v>
      </c>
      <c r="K53" s="25"/>
      <c r="L53" s="146"/>
    </row>
    <row r="54" spans="1:13" s="14" customFormat="1" ht="17.25" customHeight="1" x14ac:dyDescent="0.25">
      <c r="A54" s="69"/>
      <c r="B54" s="9"/>
      <c r="C54" s="9"/>
      <c r="D54" s="9"/>
      <c r="E54" s="9"/>
      <c r="F54" s="9"/>
      <c r="G54" s="21"/>
      <c r="H54" s="140">
        <f>SUM(H50:H53)</f>
        <v>120013</v>
      </c>
      <c r="I54" s="71"/>
      <c r="J54" s="140">
        <f>SUM(J50:J53)</f>
        <v>151044</v>
      </c>
      <c r="K54" s="25"/>
      <c r="L54" s="146"/>
    </row>
    <row r="55" spans="1:13" s="14" customFormat="1" ht="17.25" customHeight="1" x14ac:dyDescent="0.25">
      <c r="A55" s="69" t="s">
        <v>123</v>
      </c>
      <c r="B55" s="9"/>
      <c r="C55" s="9"/>
      <c r="D55" s="9"/>
      <c r="E55" s="9"/>
      <c r="F55" s="9"/>
      <c r="G55" s="21" t="s">
        <v>154</v>
      </c>
      <c r="H55" s="72">
        <v>136265</v>
      </c>
      <c r="I55" s="71"/>
      <c r="J55" s="72">
        <v>148840</v>
      </c>
      <c r="K55" s="25"/>
      <c r="L55" s="145"/>
    </row>
    <row r="56" spans="1:13" ht="4.5" customHeight="1" x14ac:dyDescent="0.25">
      <c r="A56" s="141"/>
      <c r="B56" s="23"/>
      <c r="C56" s="23"/>
      <c r="D56" s="23"/>
      <c r="E56" s="23"/>
      <c r="F56" s="23"/>
      <c r="G56" s="63"/>
      <c r="H56" s="142"/>
      <c r="I56" s="71"/>
      <c r="J56" s="142"/>
      <c r="K56" s="25"/>
      <c r="L56" s="72"/>
    </row>
    <row r="57" spans="1:13" ht="17.25" customHeight="1" x14ac:dyDescent="0.25">
      <c r="A57" s="141"/>
      <c r="B57" s="23"/>
      <c r="C57" s="23"/>
      <c r="D57" s="23"/>
      <c r="E57" s="23"/>
      <c r="F57" s="23"/>
      <c r="G57" s="63"/>
      <c r="H57" s="72">
        <f>+H54+H55</f>
        <v>256278</v>
      </c>
      <c r="I57" s="71"/>
      <c r="J57" s="72">
        <f>+J54+J55</f>
        <v>299884</v>
      </c>
      <c r="K57" s="25"/>
      <c r="L57" s="72"/>
    </row>
    <row r="58" spans="1:13" ht="12" customHeight="1" x14ac:dyDescent="0.25">
      <c r="A58" s="141"/>
      <c r="B58" s="23"/>
      <c r="C58" s="23"/>
      <c r="D58" s="23"/>
      <c r="E58" s="23"/>
      <c r="F58" s="23"/>
      <c r="G58" s="63"/>
      <c r="H58" s="72"/>
      <c r="I58" s="71"/>
      <c r="J58" s="72"/>
      <c r="K58" s="25"/>
      <c r="L58" s="65"/>
    </row>
    <row r="59" spans="1:13" ht="17.25" customHeight="1" x14ac:dyDescent="0.25">
      <c r="A59" s="31" t="s">
        <v>124</v>
      </c>
      <c r="B59" s="23"/>
      <c r="C59" s="23"/>
      <c r="D59" s="23"/>
      <c r="E59" s="23"/>
      <c r="F59" s="23"/>
      <c r="G59" s="63"/>
      <c r="H59" s="72">
        <f>+H47+H57</f>
        <v>500456</v>
      </c>
      <c r="I59" s="71"/>
      <c r="J59" s="72">
        <f>+J47+J57</f>
        <v>564593</v>
      </c>
      <c r="K59" s="25"/>
      <c r="L59" s="65"/>
    </row>
    <row r="60" spans="1:13" ht="17.25" customHeight="1" thickBot="1" x14ac:dyDescent="0.3">
      <c r="A60" s="119" t="s">
        <v>74</v>
      </c>
      <c r="B60" s="23"/>
      <c r="C60" s="23"/>
      <c r="D60" s="23"/>
      <c r="E60" s="23"/>
      <c r="F60" s="23"/>
      <c r="G60" s="63"/>
      <c r="H60" s="73">
        <f>+H43+H59</f>
        <v>1218184</v>
      </c>
      <c r="I60" s="71"/>
      <c r="J60" s="73">
        <f>+J43+J59</f>
        <v>1129247</v>
      </c>
      <c r="K60" s="25"/>
      <c r="L60" s="65"/>
      <c r="M60" s="144"/>
    </row>
    <row r="61" spans="1:13" ht="17.25" customHeight="1" thickTop="1" x14ac:dyDescent="0.25">
      <c r="A61" s="119"/>
      <c r="B61" s="23"/>
      <c r="C61" s="23"/>
      <c r="D61" s="23"/>
      <c r="E61" s="23"/>
      <c r="F61" s="23"/>
      <c r="G61" s="63"/>
      <c r="H61" s="72"/>
      <c r="I61" s="71"/>
      <c r="J61" s="72"/>
      <c r="K61" s="25"/>
    </row>
    <row r="62" spans="1:13" ht="17.25" customHeight="1" x14ac:dyDescent="0.25">
      <c r="A62" s="69"/>
      <c r="H62" s="72"/>
      <c r="I62" s="71"/>
      <c r="J62" s="72"/>
      <c r="K62" s="25"/>
    </row>
    <row r="63" spans="1:13" x14ac:dyDescent="0.25">
      <c r="A63" s="9" t="s">
        <v>44</v>
      </c>
      <c r="H63" s="9"/>
      <c r="I63" s="9"/>
      <c r="J63" s="9"/>
      <c r="K63" s="22"/>
    </row>
    <row r="64" spans="1:13" x14ac:dyDescent="0.25">
      <c r="A64" s="9" t="s">
        <v>75</v>
      </c>
      <c r="H64" s="104">
        <f>+H39/(936963.9-400)</f>
        <v>0.67025752327203725</v>
      </c>
      <c r="I64" s="67"/>
      <c r="J64" s="104">
        <v>0.56000000000000005</v>
      </c>
      <c r="K64" s="70"/>
    </row>
    <row r="65" spans="1:11" ht="10.5" customHeight="1" x14ac:dyDescent="0.25">
      <c r="H65" s="104"/>
      <c r="I65" s="67"/>
      <c r="J65" s="104"/>
    </row>
    <row r="66" spans="1:11" ht="21" customHeight="1" x14ac:dyDescent="0.25">
      <c r="A66" s="193"/>
      <c r="B66" s="193"/>
      <c r="C66" s="193"/>
      <c r="D66" s="193"/>
      <c r="E66" s="193"/>
      <c r="F66" s="193"/>
      <c r="G66" s="193"/>
      <c r="H66" s="193"/>
      <c r="I66" s="193"/>
      <c r="J66" s="193"/>
      <c r="K66" s="193"/>
    </row>
    <row r="67" spans="1:11" ht="39.75" customHeight="1" x14ac:dyDescent="0.25">
      <c r="A67" s="194" t="s">
        <v>108</v>
      </c>
      <c r="B67" s="194"/>
      <c r="C67" s="194"/>
      <c r="D67" s="194"/>
      <c r="E67" s="194"/>
      <c r="F67" s="194"/>
      <c r="G67" s="194"/>
      <c r="H67" s="194"/>
      <c r="I67" s="194"/>
      <c r="J67" s="194"/>
      <c r="K67" s="194"/>
    </row>
    <row r="68" spans="1:11" ht="15.75" hidden="1" customHeight="1" x14ac:dyDescent="0.25">
      <c r="A68" s="194"/>
      <c r="B68" s="194"/>
      <c r="C68" s="194"/>
      <c r="D68" s="194"/>
      <c r="E68" s="194"/>
      <c r="F68" s="194"/>
      <c r="G68" s="194"/>
      <c r="H68" s="194"/>
      <c r="I68" s="194"/>
      <c r="J68" s="194"/>
      <c r="K68" s="194"/>
    </row>
    <row r="69" spans="1:11" x14ac:dyDescent="0.25">
      <c r="C69" s="27"/>
    </row>
    <row r="70" spans="1:11" x14ac:dyDescent="0.25">
      <c r="H70" s="167">
        <f>+H28-H60</f>
        <v>0</v>
      </c>
      <c r="J70" s="167">
        <f>+J28-J60</f>
        <v>0</v>
      </c>
    </row>
  </sheetData>
  <customSheetViews>
    <customSheetView guid="{A3CE3D8A-66EA-4635-B9AF-660E6A501EEC}" scale="70" showPageBreaks="1" printArea="1" hiddenRows="1" view="pageBreakPreview" showRuler="0">
      <selection activeCell="H1" sqref="H1"/>
      <rowBreaks count="1" manualBreakCount="1">
        <brk id="37" max="9" man="1"/>
      </rowBreaks>
      <pageMargins left="1" right="1" top="0.98425196850393704" bottom="0.74803149606299213" header="0.51181102362204722" footer="0.51181102362204722"/>
      <pageSetup paperSize="9" orientation="portrait" useFirstPageNumber="1" r:id="rId1"/>
      <headerFooter alignWithMargins="0"/>
    </customSheetView>
    <customSheetView guid="{F62C9C0A-9181-4C97-9EF4-959239371403}" scale="70" showPageBreaks="1" printArea="1" view="pageBreakPreview" showRuler="0" topLeftCell="A28">
      <selection activeCell="H31" sqref="H31"/>
      <rowBreaks count="1" manualBreakCount="1">
        <brk id="37" max="9" man="1"/>
      </rowBreaks>
      <pageMargins left="1" right="1" top="0.98425196850393704" bottom="0.74803149606299213" header="0.51181102362204722" footer="0.51181102362204722"/>
      <pageSetup paperSize="9" orientation="portrait" useFirstPageNumber="1" r:id="rId2"/>
      <headerFooter alignWithMargins="0"/>
    </customSheetView>
  </customSheetViews>
  <mergeCells count="2">
    <mergeCell ref="A66:K66"/>
    <mergeCell ref="A67:K68"/>
  </mergeCells>
  <phoneticPr fontId="0" type="noConversion"/>
  <printOptions horizontalCentered="1"/>
  <pageMargins left="0" right="0" top="0.5" bottom="0.5" header="0.511811023622047" footer="0.511811023622047"/>
  <pageSetup paperSize="9" scale="75" orientation="portrait" useFirstPageNumber="1" r:id="rId3"/>
  <headerFooter alignWithMargins="0"/>
  <rowBreaks count="1" manualBreakCount="1">
    <brk id="3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10" zoomScale="75" zoomScaleNormal="75" zoomScaleSheetLayoutView="70" workbookViewId="0">
      <selection activeCell="A33" sqref="A33"/>
    </sheetView>
  </sheetViews>
  <sheetFormatPr defaultColWidth="9" defaultRowHeight="15.75" x14ac:dyDescent="0.25"/>
  <cols>
    <col min="1" max="1" width="14.25" style="1" customWidth="1"/>
    <col min="2" max="2" width="23.625" style="1" customWidth="1"/>
    <col min="3" max="3" width="10" style="5" customWidth="1"/>
    <col min="4" max="7" width="12.625" style="6" customWidth="1"/>
    <col min="8" max="8" width="14.625" style="6" customWidth="1"/>
    <col min="9" max="9" width="12.625" style="6" customWidth="1"/>
    <col min="10" max="10" width="12.625" style="1" customWidth="1"/>
    <col min="11" max="11" width="16.25" style="1" bestFit="1" customWidth="1"/>
    <col min="12" max="12" width="12.625" style="1" customWidth="1"/>
    <col min="13" max="16384" width="9" style="1"/>
  </cols>
  <sheetData>
    <row r="1" spans="1:15" ht="17.25" customHeight="1" x14ac:dyDescent="0.25">
      <c r="A1" s="76" t="s">
        <v>14</v>
      </c>
      <c r="B1" s="77"/>
      <c r="C1" s="77"/>
      <c r="D1" s="78"/>
      <c r="E1" s="78"/>
      <c r="F1" s="78"/>
      <c r="G1" s="78"/>
      <c r="H1" s="78"/>
      <c r="I1" s="78"/>
      <c r="J1" s="79"/>
    </row>
    <row r="2" spans="1:15" ht="17.25" customHeight="1" x14ac:dyDescent="0.25">
      <c r="A2" s="8" t="s">
        <v>29</v>
      </c>
      <c r="B2" s="77"/>
      <c r="C2" s="77"/>
      <c r="D2" s="78"/>
      <c r="E2" s="78"/>
      <c r="F2" s="78"/>
      <c r="G2" s="78"/>
      <c r="H2" s="10"/>
      <c r="I2" s="91"/>
      <c r="J2" s="91"/>
      <c r="K2" s="91"/>
      <c r="L2" s="10"/>
      <c r="M2" s="10"/>
      <c r="N2" s="134"/>
      <c r="O2" s="135"/>
    </row>
    <row r="3" spans="1:15" ht="17.25" customHeight="1" x14ac:dyDescent="0.25">
      <c r="A3" s="80" t="s">
        <v>10</v>
      </c>
      <c r="B3" s="79"/>
      <c r="C3" s="79"/>
      <c r="D3" s="78"/>
      <c r="E3" s="78"/>
      <c r="F3" s="78"/>
      <c r="G3" s="78"/>
      <c r="H3" s="10"/>
      <c r="I3" s="91"/>
      <c r="J3" s="91"/>
      <c r="K3" s="91"/>
      <c r="L3" s="10"/>
      <c r="M3" s="10"/>
      <c r="N3" s="134"/>
      <c r="O3" s="4"/>
    </row>
    <row r="4" spans="1:15" ht="17.25" customHeight="1" x14ac:dyDescent="0.25">
      <c r="A4" s="79"/>
      <c r="B4" s="79"/>
      <c r="C4" s="79"/>
      <c r="D4" s="78"/>
      <c r="E4" s="78"/>
      <c r="F4" s="78"/>
      <c r="G4" s="78"/>
      <c r="H4" s="10"/>
      <c r="I4" s="10"/>
      <c r="J4" s="10"/>
      <c r="K4" s="10"/>
      <c r="L4" s="10"/>
      <c r="M4" s="10"/>
      <c r="N4" s="134"/>
      <c r="O4" s="135"/>
    </row>
    <row r="5" spans="1:15" ht="17.25" customHeight="1" x14ac:dyDescent="0.25">
      <c r="A5" s="80" t="s">
        <v>67</v>
      </c>
      <c r="B5" s="77"/>
      <c r="C5" s="79"/>
      <c r="D5" s="78"/>
      <c r="E5" s="78"/>
      <c r="F5" s="78"/>
      <c r="G5" s="78"/>
      <c r="H5" s="10"/>
      <c r="I5" s="10"/>
      <c r="J5" s="10"/>
      <c r="K5" s="10"/>
      <c r="L5" s="10"/>
      <c r="M5" s="10"/>
      <c r="N5" s="138"/>
      <c r="O5" s="138"/>
    </row>
    <row r="6" spans="1:15" ht="17.25" customHeight="1" x14ac:dyDescent="0.25">
      <c r="A6" s="81" t="s">
        <v>159</v>
      </c>
      <c r="B6" s="77"/>
      <c r="C6" s="79"/>
      <c r="D6" s="78"/>
      <c r="E6" s="78"/>
      <c r="F6" s="78"/>
      <c r="G6" s="78"/>
      <c r="H6" s="78"/>
      <c r="I6" s="78"/>
      <c r="J6" s="79"/>
    </row>
    <row r="7" spans="1:15" ht="17.25" customHeight="1" x14ac:dyDescent="0.25">
      <c r="A7" s="81"/>
      <c r="B7" s="82"/>
      <c r="C7" s="2"/>
      <c r="D7" s="83"/>
      <c r="E7" s="83"/>
      <c r="F7" s="83"/>
      <c r="G7" s="83"/>
      <c r="H7" s="83"/>
      <c r="I7" s="83"/>
      <c r="J7" s="2"/>
    </row>
    <row r="8" spans="1:15" ht="17.25" customHeight="1" x14ac:dyDescent="0.25">
      <c r="A8" s="81"/>
      <c r="B8" s="82"/>
      <c r="C8" s="2"/>
      <c r="D8" s="84"/>
      <c r="E8" s="85"/>
      <c r="F8" s="85"/>
      <c r="G8" s="85"/>
      <c r="H8" s="85"/>
      <c r="I8" s="85"/>
      <c r="J8" s="5"/>
    </row>
    <row r="9" spans="1:15" ht="17.25" customHeight="1" x14ac:dyDescent="0.25">
      <c r="A9" s="82"/>
      <c r="B9" s="82"/>
      <c r="C9" s="2"/>
      <c r="D9" s="133" t="s">
        <v>144</v>
      </c>
      <c r="E9" s="86"/>
      <c r="F9" s="86"/>
      <c r="G9" s="86"/>
      <c r="H9" s="86"/>
      <c r="I9" s="86"/>
      <c r="J9" s="87"/>
      <c r="K9" s="88" t="s">
        <v>137</v>
      </c>
      <c r="L9" s="88" t="s">
        <v>0</v>
      </c>
    </row>
    <row r="10" spans="1:15" ht="17.25" customHeight="1" x14ac:dyDescent="0.25">
      <c r="A10" s="82"/>
      <c r="B10" s="82"/>
      <c r="C10" s="2"/>
      <c r="D10" s="86"/>
      <c r="E10" s="86" t="s">
        <v>63</v>
      </c>
      <c r="F10" s="86"/>
      <c r="G10" s="86"/>
      <c r="H10" s="86"/>
      <c r="I10" s="89" t="s">
        <v>36</v>
      </c>
      <c r="J10" s="89"/>
      <c r="K10" s="88" t="s">
        <v>82</v>
      </c>
      <c r="L10" s="88" t="s">
        <v>38</v>
      </c>
    </row>
    <row r="11" spans="1:15" ht="17.25" customHeight="1" x14ac:dyDescent="0.25">
      <c r="A11" s="82"/>
      <c r="B11" s="82"/>
      <c r="C11" s="2"/>
      <c r="D11" s="86"/>
      <c r="E11" s="86"/>
      <c r="F11" s="86"/>
      <c r="G11" s="86"/>
      <c r="H11" s="86" t="s">
        <v>139</v>
      </c>
      <c r="I11" s="89"/>
      <c r="J11" s="89"/>
      <c r="K11" s="88"/>
      <c r="L11" s="88"/>
    </row>
    <row r="12" spans="1:15" ht="17.25" customHeight="1" x14ac:dyDescent="0.25">
      <c r="A12" s="82"/>
      <c r="B12" s="82"/>
      <c r="C12" s="2"/>
      <c r="D12" s="86"/>
      <c r="E12" s="86"/>
      <c r="F12" s="86"/>
      <c r="G12" s="86"/>
      <c r="H12" s="89" t="s">
        <v>140</v>
      </c>
      <c r="I12" s="89"/>
      <c r="J12" s="89"/>
      <c r="K12" s="88"/>
      <c r="L12" s="88"/>
    </row>
    <row r="13" spans="1:15" ht="17.25" customHeight="1" x14ac:dyDescent="0.25">
      <c r="A13" s="82"/>
      <c r="B13" s="82"/>
      <c r="C13" s="2"/>
      <c r="D13" s="89" t="s">
        <v>12</v>
      </c>
      <c r="E13" s="89" t="s">
        <v>18</v>
      </c>
      <c r="F13" s="89" t="s">
        <v>62</v>
      </c>
      <c r="G13" s="89" t="s">
        <v>55</v>
      </c>
      <c r="H13" s="89" t="s">
        <v>141</v>
      </c>
      <c r="I13" s="89" t="s">
        <v>11</v>
      </c>
      <c r="J13" s="88"/>
    </row>
    <row r="14" spans="1:15" s="8" customFormat="1" ht="17.25" customHeight="1" x14ac:dyDescent="0.25">
      <c r="C14" s="88" t="s">
        <v>2</v>
      </c>
      <c r="D14" s="89" t="s">
        <v>13</v>
      </c>
      <c r="E14" s="89" t="s">
        <v>37</v>
      </c>
      <c r="F14" s="89" t="s">
        <v>135</v>
      </c>
      <c r="G14" s="89" t="s">
        <v>136</v>
      </c>
      <c r="H14" s="89" t="s">
        <v>142</v>
      </c>
      <c r="I14" s="89" t="s">
        <v>134</v>
      </c>
      <c r="J14" s="88" t="s">
        <v>83</v>
      </c>
    </row>
    <row r="15" spans="1:15" s="8" customFormat="1" ht="17.25" customHeight="1" x14ac:dyDescent="0.25">
      <c r="C15" s="90"/>
      <c r="D15" s="89" t="s">
        <v>15</v>
      </c>
      <c r="E15" s="89" t="s">
        <v>15</v>
      </c>
      <c r="F15" s="89" t="s">
        <v>15</v>
      </c>
      <c r="G15" s="89" t="s">
        <v>15</v>
      </c>
      <c r="H15" s="89" t="s">
        <v>15</v>
      </c>
      <c r="I15" s="89" t="s">
        <v>15</v>
      </c>
      <c r="J15" s="89" t="s">
        <v>15</v>
      </c>
      <c r="K15" s="89" t="s">
        <v>15</v>
      </c>
      <c r="L15" s="89" t="s">
        <v>15</v>
      </c>
    </row>
    <row r="16" spans="1:15" s="4" customFormat="1" ht="17.25" customHeight="1" x14ac:dyDescent="0.25">
      <c r="A16" s="1"/>
      <c r="B16" s="1"/>
      <c r="C16" s="3"/>
      <c r="D16" s="10"/>
      <c r="E16" s="10"/>
      <c r="F16" s="10"/>
      <c r="G16" s="10"/>
      <c r="H16" s="10"/>
      <c r="I16" s="10"/>
      <c r="J16" s="10"/>
      <c r="K16" s="134"/>
    </row>
    <row r="17" spans="1:14" s="4" customFormat="1" ht="17.25" customHeight="1" x14ac:dyDescent="0.25">
      <c r="A17" s="8" t="s">
        <v>167</v>
      </c>
      <c r="B17" s="1"/>
      <c r="C17" s="3"/>
      <c r="D17" s="26">
        <v>75388</v>
      </c>
      <c r="E17" s="183">
        <v>144428</v>
      </c>
      <c r="F17" s="183">
        <v>-231</v>
      </c>
      <c r="G17" s="183">
        <v>-12392</v>
      </c>
      <c r="H17" s="183">
        <v>0</v>
      </c>
      <c r="I17" s="26">
        <v>122012</v>
      </c>
      <c r="J17" s="26">
        <f>SUM(D17:I17)</f>
        <v>329205</v>
      </c>
      <c r="K17" s="51">
        <v>58089</v>
      </c>
      <c r="L17" s="184">
        <f>SUM(J17:K17)</f>
        <v>387294</v>
      </c>
    </row>
    <row r="18" spans="1:14" s="4" customFormat="1" ht="17.25" customHeight="1" x14ac:dyDescent="0.25">
      <c r="A18" s="8"/>
      <c r="B18" s="1"/>
      <c r="C18" s="3"/>
      <c r="D18" s="10"/>
      <c r="E18" s="91"/>
      <c r="F18" s="91"/>
      <c r="G18" s="91"/>
      <c r="H18" s="91"/>
      <c r="I18" s="10"/>
      <c r="J18" s="10"/>
      <c r="K18" s="134"/>
    </row>
    <row r="19" spans="1:14" s="4" customFormat="1" ht="17.25" customHeight="1" x14ac:dyDescent="0.25">
      <c r="A19" s="8" t="s">
        <v>148</v>
      </c>
      <c r="B19" s="1"/>
      <c r="C19" s="3"/>
      <c r="D19" s="148"/>
      <c r="E19" s="159"/>
      <c r="F19" s="159"/>
      <c r="G19" s="159"/>
      <c r="H19" s="159"/>
      <c r="I19" s="149"/>
      <c r="J19" s="149"/>
      <c r="K19" s="160"/>
      <c r="L19" s="161"/>
    </row>
    <row r="20" spans="1:14" s="4" customFormat="1" ht="17.25" customHeight="1" x14ac:dyDescent="0.25">
      <c r="A20" s="2" t="s">
        <v>84</v>
      </c>
      <c r="B20" s="1"/>
      <c r="C20" s="3"/>
      <c r="D20" s="151">
        <v>0</v>
      </c>
      <c r="E20" s="10">
        <v>0</v>
      </c>
      <c r="F20" s="10">
        <v>0</v>
      </c>
      <c r="G20" s="10">
        <v>0</v>
      </c>
      <c r="H20" s="10">
        <v>0</v>
      </c>
      <c r="I20" s="10">
        <v>61867</v>
      </c>
      <c r="J20" s="10">
        <f>SUM(D20:I20)</f>
        <v>61867</v>
      </c>
      <c r="K20" s="138">
        <v>6619</v>
      </c>
      <c r="L20" s="162">
        <f>+J20+K20</f>
        <v>68486</v>
      </c>
    </row>
    <row r="21" spans="1:14" s="4" customFormat="1" ht="17.25" customHeight="1" x14ac:dyDescent="0.25">
      <c r="A21" s="8" t="s">
        <v>149</v>
      </c>
      <c r="B21" s="1"/>
      <c r="C21" s="3"/>
      <c r="D21" s="151"/>
      <c r="E21" s="10"/>
      <c r="F21" s="10"/>
      <c r="G21" s="10"/>
      <c r="H21" s="10"/>
      <c r="I21" s="10"/>
      <c r="J21" s="10"/>
      <c r="K21" s="138"/>
      <c r="L21" s="162"/>
    </row>
    <row r="22" spans="1:14" s="4" customFormat="1" ht="17.25" customHeight="1" x14ac:dyDescent="0.25">
      <c r="A22" s="2" t="s">
        <v>138</v>
      </c>
      <c r="B22" s="1"/>
      <c r="C22" s="3"/>
      <c r="D22" s="153">
        <v>0</v>
      </c>
      <c r="E22" s="100">
        <v>0</v>
      </c>
      <c r="F22" s="100">
        <v>0</v>
      </c>
      <c r="G22" s="100">
        <v>1583</v>
      </c>
      <c r="H22" s="100">
        <v>0</v>
      </c>
      <c r="I22" s="100">
        <v>0</v>
      </c>
      <c r="J22" s="100">
        <f>SUM(D22:I22)</f>
        <v>1583</v>
      </c>
      <c r="K22" s="136">
        <v>-31</v>
      </c>
      <c r="L22" s="164">
        <f>+J22+K22</f>
        <v>1552</v>
      </c>
      <c r="N22" s="134"/>
    </row>
    <row r="23" spans="1:14" s="4" customFormat="1" ht="17.25" customHeight="1" x14ac:dyDescent="0.25">
      <c r="A23" s="8" t="s">
        <v>66</v>
      </c>
      <c r="B23" s="1"/>
      <c r="C23" s="3"/>
      <c r="D23" s="10">
        <f t="shared" ref="D23:I23" si="0">SUM(D20:D22)</f>
        <v>0</v>
      </c>
      <c r="E23" s="10">
        <f t="shared" si="0"/>
        <v>0</v>
      </c>
      <c r="F23" s="10">
        <f t="shared" si="0"/>
        <v>0</v>
      </c>
      <c r="G23" s="10">
        <f t="shared" si="0"/>
        <v>1583</v>
      </c>
      <c r="H23" s="10">
        <f t="shared" si="0"/>
        <v>0</v>
      </c>
      <c r="I23" s="10">
        <f t="shared" si="0"/>
        <v>61867</v>
      </c>
      <c r="J23" s="10">
        <f>SUM(J20:J22)</f>
        <v>63450</v>
      </c>
      <c r="K23" s="10">
        <f>SUM(K20:K22)</f>
        <v>6588</v>
      </c>
      <c r="L23" s="10">
        <f>SUM(L20:L22)</f>
        <v>70038</v>
      </c>
    </row>
    <row r="24" spans="1:14" s="4" customFormat="1" ht="17.25" customHeight="1" x14ac:dyDescent="0.25">
      <c r="A24" s="139" t="s">
        <v>85</v>
      </c>
      <c r="B24" s="1"/>
      <c r="C24" s="3"/>
      <c r="D24" s="10"/>
      <c r="E24" s="10"/>
      <c r="F24" s="10"/>
      <c r="G24" s="10"/>
      <c r="H24" s="10"/>
      <c r="I24" s="10"/>
      <c r="J24" s="10"/>
      <c r="K24" s="134"/>
      <c r="L24" s="135"/>
    </row>
    <row r="25" spans="1:14" s="4" customFormat="1" ht="17.25" customHeight="1" x14ac:dyDescent="0.25">
      <c r="A25" s="139"/>
      <c r="B25" s="1"/>
      <c r="C25" s="3"/>
      <c r="D25" s="10"/>
      <c r="E25" s="10"/>
      <c r="F25" s="10"/>
      <c r="G25" s="10"/>
      <c r="H25" s="10"/>
      <c r="I25" s="10"/>
      <c r="J25" s="10"/>
      <c r="K25" s="134"/>
      <c r="L25" s="135"/>
    </row>
    <row r="26" spans="1:14" s="4" customFormat="1" ht="17.25" customHeight="1" x14ac:dyDescent="0.25">
      <c r="A26" s="155" t="s">
        <v>143</v>
      </c>
      <c r="B26" s="1"/>
      <c r="C26" s="3"/>
      <c r="D26" s="10"/>
      <c r="E26" s="10"/>
      <c r="F26" s="10"/>
      <c r="G26" s="10"/>
      <c r="H26" s="10"/>
      <c r="I26" s="10"/>
      <c r="J26" s="10"/>
      <c r="K26" s="134"/>
      <c r="L26" s="135"/>
    </row>
    <row r="27" spans="1:14" s="4" customFormat="1" ht="17.25" customHeight="1" x14ac:dyDescent="0.25">
      <c r="A27" s="1" t="s">
        <v>151</v>
      </c>
      <c r="B27" s="1"/>
      <c r="C27" s="3"/>
      <c r="D27" s="148">
        <v>9789</v>
      </c>
      <c r="E27" s="149">
        <v>53841</v>
      </c>
      <c r="F27" s="149">
        <v>0</v>
      </c>
      <c r="G27" s="149">
        <v>0</v>
      </c>
      <c r="H27" s="149">
        <v>0</v>
      </c>
      <c r="I27" s="149">
        <v>0</v>
      </c>
      <c r="J27" s="149">
        <f>SUM(D27:I27)</f>
        <v>63630</v>
      </c>
      <c r="K27" s="160">
        <v>0</v>
      </c>
      <c r="L27" s="182">
        <f>+J27+K27</f>
        <v>63630</v>
      </c>
    </row>
    <row r="28" spans="1:14" s="4" customFormat="1" ht="17.25" customHeight="1" x14ac:dyDescent="0.25">
      <c r="A28" s="1" t="s">
        <v>168</v>
      </c>
      <c r="B28" s="1"/>
      <c r="C28" s="3"/>
      <c r="D28" s="151"/>
      <c r="E28" s="10"/>
      <c r="F28" s="10"/>
      <c r="G28" s="10"/>
      <c r="H28" s="10"/>
      <c r="I28" s="10"/>
      <c r="J28" s="10"/>
      <c r="K28" s="138"/>
      <c r="L28" s="162"/>
    </row>
    <row r="29" spans="1:14" s="4" customFormat="1" ht="17.25" customHeight="1" x14ac:dyDescent="0.25">
      <c r="A29" s="1" t="s">
        <v>169</v>
      </c>
      <c r="B29" s="1"/>
      <c r="C29" s="3"/>
      <c r="D29" s="153">
        <v>0</v>
      </c>
      <c r="E29" s="100">
        <v>0</v>
      </c>
      <c r="F29" s="100">
        <v>0</v>
      </c>
      <c r="G29" s="100">
        <v>13028</v>
      </c>
      <c r="H29" s="100">
        <v>-13028</v>
      </c>
      <c r="I29" s="100">
        <v>0</v>
      </c>
      <c r="J29" s="100">
        <f>SUM(D29:I29)</f>
        <v>0</v>
      </c>
      <c r="K29" s="136">
        <v>0</v>
      </c>
      <c r="L29" s="163">
        <f>SUM(J29:K29)</f>
        <v>0</v>
      </c>
    </row>
    <row r="30" spans="1:14" s="4" customFormat="1" ht="17.25" customHeight="1" x14ac:dyDescent="0.25">
      <c r="A30" s="1"/>
      <c r="B30" s="1"/>
      <c r="C30" s="3"/>
      <c r="D30" s="10">
        <f>SUM(D27:D29)</f>
        <v>9789</v>
      </c>
      <c r="E30" s="10">
        <f t="shared" ref="E30:L30" si="1">SUM(E27:E29)</f>
        <v>53841</v>
      </c>
      <c r="F30" s="10">
        <f t="shared" si="1"/>
        <v>0</v>
      </c>
      <c r="G30" s="10">
        <f t="shared" si="1"/>
        <v>13028</v>
      </c>
      <c r="H30" s="10">
        <f t="shared" si="1"/>
        <v>-13028</v>
      </c>
      <c r="I30" s="10">
        <f t="shared" si="1"/>
        <v>0</v>
      </c>
      <c r="J30" s="10">
        <f t="shared" si="1"/>
        <v>63630</v>
      </c>
      <c r="K30" s="10">
        <f t="shared" si="1"/>
        <v>0</v>
      </c>
      <c r="L30" s="10">
        <f t="shared" si="1"/>
        <v>63630</v>
      </c>
    </row>
    <row r="31" spans="1:14" s="4" customFormat="1" ht="17.25" customHeight="1" x14ac:dyDescent="0.25">
      <c r="A31" s="1"/>
      <c r="B31" s="1"/>
      <c r="C31" s="3"/>
      <c r="D31" s="10"/>
      <c r="E31" s="10"/>
      <c r="F31" s="10"/>
      <c r="G31" s="10"/>
      <c r="H31" s="10"/>
      <c r="I31" s="10"/>
      <c r="J31" s="10"/>
      <c r="K31" s="134"/>
      <c r="L31" s="135"/>
    </row>
    <row r="32" spans="1:14" ht="17.25" customHeight="1" thickBot="1" x14ac:dyDescent="0.3">
      <c r="A32" s="8" t="s">
        <v>196</v>
      </c>
      <c r="C32" s="3"/>
      <c r="D32" s="165">
        <f>+D17+D23+D30</f>
        <v>85177</v>
      </c>
      <c r="E32" s="165">
        <f t="shared" ref="E32:L32" si="2">+E17+E23+E30</f>
        <v>198269</v>
      </c>
      <c r="F32" s="165">
        <f t="shared" si="2"/>
        <v>-231</v>
      </c>
      <c r="G32" s="165">
        <f t="shared" si="2"/>
        <v>2219</v>
      </c>
      <c r="H32" s="165">
        <f t="shared" si="2"/>
        <v>-13028</v>
      </c>
      <c r="I32" s="165">
        <f t="shared" si="2"/>
        <v>183879</v>
      </c>
      <c r="J32" s="165">
        <f t="shared" si="2"/>
        <v>456285</v>
      </c>
      <c r="K32" s="165">
        <f t="shared" si="2"/>
        <v>64677</v>
      </c>
      <c r="L32" s="165">
        <f t="shared" si="2"/>
        <v>520962</v>
      </c>
    </row>
    <row r="33" spans="1:12" s="4" customFormat="1" ht="17.25" customHeight="1" x14ac:dyDescent="0.25">
      <c r="A33" s="1"/>
      <c r="B33" s="1"/>
      <c r="C33" s="3"/>
      <c r="D33" s="10"/>
      <c r="E33" s="10"/>
      <c r="F33" s="10"/>
      <c r="G33" s="10"/>
      <c r="H33" s="10"/>
      <c r="I33" s="10"/>
      <c r="J33" s="10"/>
      <c r="K33" s="10"/>
      <c r="L33" s="10"/>
    </row>
    <row r="34" spans="1:12" ht="17.25" customHeight="1" x14ac:dyDescent="0.25">
      <c r="C34" s="1"/>
      <c r="D34" s="1"/>
      <c r="E34" s="1"/>
      <c r="F34" s="1"/>
      <c r="G34" s="1"/>
      <c r="H34" s="1"/>
      <c r="I34" s="7"/>
      <c r="J34" s="7"/>
    </row>
    <row r="35" spans="1:12" s="4" customFormat="1" ht="17.25" customHeight="1" x14ac:dyDescent="0.25">
      <c r="A35" s="8" t="s">
        <v>147</v>
      </c>
      <c r="B35" s="1"/>
      <c r="C35" s="3"/>
      <c r="D35" s="10">
        <v>85178</v>
      </c>
      <c r="E35" s="91">
        <v>198268</v>
      </c>
      <c r="F35" s="91">
        <v>-231</v>
      </c>
      <c r="G35" s="91">
        <v>8267</v>
      </c>
      <c r="H35" s="91">
        <v>-23244</v>
      </c>
      <c r="I35" s="10">
        <v>214187</v>
      </c>
      <c r="J35" s="10">
        <f>SUM(D35:I35)</f>
        <v>482425</v>
      </c>
      <c r="K35" s="137">
        <v>82230</v>
      </c>
      <c r="L35" s="134">
        <f>SUM(J35:K35)</f>
        <v>564655</v>
      </c>
    </row>
    <row r="36" spans="1:12" s="4" customFormat="1" ht="17.25" customHeight="1" x14ac:dyDescent="0.25">
      <c r="A36" s="8"/>
      <c r="B36" s="1"/>
      <c r="C36" s="3"/>
      <c r="D36" s="10"/>
      <c r="E36" s="91"/>
      <c r="F36" s="91"/>
      <c r="G36" s="91"/>
      <c r="H36" s="91"/>
      <c r="I36" s="10"/>
      <c r="J36" s="10"/>
      <c r="K36" s="134"/>
    </row>
    <row r="37" spans="1:12" s="4" customFormat="1" ht="17.25" customHeight="1" x14ac:dyDescent="0.25">
      <c r="A37" s="8" t="s">
        <v>148</v>
      </c>
      <c r="B37" s="1"/>
      <c r="C37" s="3"/>
      <c r="D37" s="148"/>
      <c r="E37" s="159"/>
      <c r="F37" s="159"/>
      <c r="G37" s="159"/>
      <c r="H37" s="159"/>
      <c r="I37" s="149"/>
      <c r="J37" s="149"/>
      <c r="K37" s="160"/>
      <c r="L37" s="161"/>
    </row>
    <row r="38" spans="1:12" s="4" customFormat="1" ht="17.25" customHeight="1" x14ac:dyDescent="0.25">
      <c r="A38" s="2" t="s">
        <v>84</v>
      </c>
      <c r="B38" s="1"/>
      <c r="C38" s="3"/>
      <c r="D38" s="151">
        <v>0</v>
      </c>
      <c r="E38" s="10">
        <v>0</v>
      </c>
      <c r="F38" s="10">
        <v>0</v>
      </c>
      <c r="G38" s="10">
        <v>0</v>
      </c>
      <c r="H38" s="10">
        <v>0</v>
      </c>
      <c r="I38" s="10">
        <f>+IS2013_Q2!J32</f>
        <v>47743</v>
      </c>
      <c r="J38" s="10">
        <f>SUM(D38:I38)</f>
        <v>47743</v>
      </c>
      <c r="K38" s="138">
        <f>+IS2013_Q2!J33</f>
        <v>5003</v>
      </c>
      <c r="L38" s="162">
        <f>SUM(J38:K38)</f>
        <v>52746</v>
      </c>
    </row>
    <row r="39" spans="1:12" s="4" customFormat="1" ht="17.25" customHeight="1" x14ac:dyDescent="0.25">
      <c r="A39" s="8" t="s">
        <v>149</v>
      </c>
      <c r="B39" s="1"/>
      <c r="C39" s="3"/>
      <c r="D39" s="151"/>
      <c r="E39" s="10"/>
      <c r="F39" s="10"/>
      <c r="G39" s="10"/>
      <c r="H39" s="10"/>
      <c r="I39" s="10"/>
      <c r="J39" s="10"/>
      <c r="K39" s="138"/>
      <c r="L39" s="162"/>
    </row>
    <row r="40" spans="1:12" s="4" customFormat="1" ht="17.25" customHeight="1" x14ac:dyDescent="0.25">
      <c r="A40" s="2" t="s">
        <v>138</v>
      </c>
      <c r="B40" s="1"/>
      <c r="C40" s="3"/>
      <c r="D40" s="153">
        <v>0</v>
      </c>
      <c r="E40" s="100">
        <v>0</v>
      </c>
      <c r="F40" s="100">
        <v>0</v>
      </c>
      <c r="G40" s="100">
        <v>7819</v>
      </c>
      <c r="H40" s="100">
        <v>0</v>
      </c>
      <c r="I40" s="100">
        <v>0</v>
      </c>
      <c r="J40" s="100">
        <f>SUM(D40:I40)</f>
        <v>7819</v>
      </c>
      <c r="K40" s="136">
        <v>2756</v>
      </c>
      <c r="L40" s="163">
        <f>SUM(J40:K40)</f>
        <v>10575</v>
      </c>
    </row>
    <row r="41" spans="1:12" s="4" customFormat="1" ht="17.25" customHeight="1" x14ac:dyDescent="0.25">
      <c r="A41" s="8" t="s">
        <v>66</v>
      </c>
      <c r="B41" s="1"/>
      <c r="C41" s="3"/>
      <c r="D41" s="10">
        <f>SUM(D38:D40)</f>
        <v>0</v>
      </c>
      <c r="E41" s="10">
        <f t="shared" ref="E41:L41" si="3">SUM(E38:E40)</f>
        <v>0</v>
      </c>
      <c r="F41" s="10">
        <f t="shared" si="3"/>
        <v>0</v>
      </c>
      <c r="G41" s="10">
        <f t="shared" si="3"/>
        <v>7819</v>
      </c>
      <c r="H41" s="10">
        <f t="shared" si="3"/>
        <v>0</v>
      </c>
      <c r="I41" s="10">
        <f t="shared" si="3"/>
        <v>47743</v>
      </c>
      <c r="J41" s="10">
        <f t="shared" si="3"/>
        <v>55562</v>
      </c>
      <c r="K41" s="10">
        <f t="shared" si="3"/>
        <v>7759</v>
      </c>
      <c r="L41" s="10">
        <f t="shared" si="3"/>
        <v>63321</v>
      </c>
    </row>
    <row r="42" spans="1:12" s="4" customFormat="1" ht="17.25" customHeight="1" x14ac:dyDescent="0.25">
      <c r="A42" s="139" t="s">
        <v>85</v>
      </c>
      <c r="B42" s="1"/>
      <c r="C42" s="3"/>
      <c r="D42" s="10"/>
      <c r="E42" s="10"/>
      <c r="F42" s="10"/>
      <c r="G42" s="10"/>
      <c r="H42" s="10"/>
      <c r="I42" s="10"/>
      <c r="J42" s="10"/>
      <c r="K42" s="138"/>
      <c r="L42" s="138"/>
    </row>
    <row r="43" spans="1:12" s="4" customFormat="1" ht="17.25" customHeight="1" x14ac:dyDescent="0.25">
      <c r="A43" s="139"/>
      <c r="B43" s="1"/>
      <c r="C43" s="3"/>
      <c r="D43" s="10"/>
      <c r="E43" s="10"/>
      <c r="F43" s="10"/>
      <c r="G43" s="10"/>
      <c r="H43" s="10"/>
      <c r="I43" s="10"/>
      <c r="J43" s="10"/>
      <c r="K43" s="138"/>
      <c r="L43" s="138"/>
    </row>
    <row r="44" spans="1:12" s="4" customFormat="1" ht="17.25" customHeight="1" x14ac:dyDescent="0.25">
      <c r="A44" s="155" t="s">
        <v>143</v>
      </c>
      <c r="B44" s="1"/>
      <c r="C44" s="3"/>
      <c r="D44" s="10"/>
      <c r="E44" s="10"/>
      <c r="F44" s="10"/>
      <c r="G44" s="10"/>
      <c r="H44" s="10"/>
      <c r="I44" s="10"/>
      <c r="J44" s="10"/>
      <c r="K44" s="138"/>
      <c r="L44" s="138"/>
    </row>
    <row r="45" spans="1:12" s="4" customFormat="1" ht="17.25" customHeight="1" x14ac:dyDescent="0.25">
      <c r="A45" s="1" t="s">
        <v>150</v>
      </c>
      <c r="B45" s="1"/>
      <c r="C45" s="3"/>
      <c r="D45" s="148">
        <v>0</v>
      </c>
      <c r="E45" s="149">
        <v>0</v>
      </c>
      <c r="F45" s="149">
        <v>0</v>
      </c>
      <c r="G45" s="149">
        <v>3631</v>
      </c>
      <c r="H45" s="149">
        <v>0</v>
      </c>
      <c r="I45" s="149">
        <v>0</v>
      </c>
      <c r="J45" s="149">
        <f>SUM(D45:I45)</f>
        <v>3631</v>
      </c>
      <c r="K45" s="149">
        <v>0</v>
      </c>
      <c r="L45" s="150">
        <f>+J45+K45</f>
        <v>3631</v>
      </c>
    </row>
    <row r="46" spans="1:12" s="4" customFormat="1" ht="17.25" customHeight="1" x14ac:dyDescent="0.25">
      <c r="A46" s="1" t="s">
        <v>165</v>
      </c>
      <c r="B46" s="1"/>
      <c r="C46" s="177" t="s">
        <v>175</v>
      </c>
      <c r="D46" s="151">
        <v>5</v>
      </c>
      <c r="E46" s="10">
        <v>35</v>
      </c>
      <c r="F46" s="10">
        <v>0</v>
      </c>
      <c r="G46" s="10">
        <v>0</v>
      </c>
      <c r="H46" s="10">
        <v>0</v>
      </c>
      <c r="I46" s="10">
        <v>0</v>
      </c>
      <c r="J46" s="10">
        <f>SUM(D46:I46)</f>
        <v>40</v>
      </c>
      <c r="K46" s="10">
        <v>0</v>
      </c>
      <c r="L46" s="152">
        <f>+J46+K46</f>
        <v>40</v>
      </c>
    </row>
    <row r="47" spans="1:12" s="4" customFormat="1" ht="17.25" customHeight="1" x14ac:dyDescent="0.25">
      <c r="A47" s="1" t="s">
        <v>179</v>
      </c>
      <c r="B47" s="1"/>
      <c r="C47" s="177" t="s">
        <v>175</v>
      </c>
      <c r="D47" s="151">
        <v>8513</v>
      </c>
      <c r="E47" s="10">
        <v>77568</v>
      </c>
      <c r="F47" s="10">
        <v>0</v>
      </c>
      <c r="G47" s="10">
        <v>0</v>
      </c>
      <c r="H47" s="10">
        <v>0</v>
      </c>
      <c r="I47" s="10">
        <v>0</v>
      </c>
      <c r="J47" s="10">
        <f>SUM(D47:I47)</f>
        <v>86081</v>
      </c>
      <c r="K47" s="10">
        <v>0</v>
      </c>
      <c r="L47" s="152">
        <f>+J47+K47</f>
        <v>86081</v>
      </c>
    </row>
    <row r="48" spans="1:12" s="4" customFormat="1" ht="17.25" customHeight="1" x14ac:dyDescent="0.25">
      <c r="A48" s="1" t="s">
        <v>180</v>
      </c>
      <c r="B48" s="1"/>
      <c r="C48" s="177"/>
      <c r="D48" s="151"/>
      <c r="E48" s="10"/>
      <c r="F48" s="10"/>
      <c r="G48" s="10"/>
      <c r="H48" s="10"/>
      <c r="I48" s="10"/>
      <c r="J48" s="10"/>
      <c r="K48" s="10"/>
      <c r="L48" s="152"/>
    </row>
    <row r="49" spans="1:12" s="4" customFormat="1" ht="17.25" customHeight="1" x14ac:dyDescent="0.25">
      <c r="A49" s="1" t="s">
        <v>168</v>
      </c>
      <c r="B49" s="1"/>
      <c r="C49" s="177"/>
      <c r="D49" s="151"/>
      <c r="E49" s="10"/>
      <c r="F49" s="10"/>
      <c r="G49" s="10"/>
      <c r="H49" s="10"/>
      <c r="I49" s="10"/>
      <c r="J49" s="10"/>
      <c r="K49" s="10"/>
      <c r="L49" s="152"/>
    </row>
    <row r="50" spans="1:12" s="4" customFormat="1" ht="17.25" customHeight="1" x14ac:dyDescent="0.25">
      <c r="A50" s="1" t="s">
        <v>169</v>
      </c>
      <c r="B50" s="1"/>
      <c r="C50" s="177"/>
      <c r="D50" s="151"/>
      <c r="E50" s="10"/>
      <c r="F50" s="10"/>
      <c r="G50" s="10">
        <f>-H50</f>
        <v>-10880</v>
      </c>
      <c r="H50" s="10">
        <v>10880</v>
      </c>
      <c r="I50" s="10"/>
      <c r="J50" s="10">
        <f>SUM(D50:I50)</f>
        <v>0</v>
      </c>
      <c r="K50" s="10"/>
      <c r="L50" s="152">
        <f>+J50+K50</f>
        <v>0</v>
      </c>
    </row>
    <row r="51" spans="1:12" ht="17.25" customHeight="1" x14ac:dyDescent="0.25">
      <c r="C51" s="3"/>
      <c r="D51" s="153"/>
      <c r="E51" s="100"/>
      <c r="F51" s="100"/>
      <c r="G51" s="100"/>
      <c r="H51" s="100"/>
      <c r="I51" s="100"/>
      <c r="J51" s="100"/>
      <c r="K51" s="100"/>
      <c r="L51" s="154"/>
    </row>
    <row r="52" spans="1:12" ht="17.25" customHeight="1" x14ac:dyDescent="0.25">
      <c r="C52" s="3"/>
      <c r="D52" s="10">
        <f t="shared" ref="D52:L52" si="4">SUM(D45:D51)</f>
        <v>8518</v>
      </c>
      <c r="E52" s="10">
        <f t="shared" si="4"/>
        <v>77603</v>
      </c>
      <c r="F52" s="10">
        <f t="shared" si="4"/>
        <v>0</v>
      </c>
      <c r="G52" s="10">
        <f t="shared" si="4"/>
        <v>-7249</v>
      </c>
      <c r="H52" s="10">
        <f t="shared" si="4"/>
        <v>10880</v>
      </c>
      <c r="I52" s="10">
        <f t="shared" si="4"/>
        <v>0</v>
      </c>
      <c r="J52" s="10">
        <f t="shared" si="4"/>
        <v>89752</v>
      </c>
      <c r="K52" s="10">
        <f t="shared" si="4"/>
        <v>0</v>
      </c>
      <c r="L52" s="10">
        <f t="shared" si="4"/>
        <v>89752</v>
      </c>
    </row>
    <row r="53" spans="1:12" ht="17.25" customHeight="1" x14ac:dyDescent="0.25">
      <c r="C53" s="3"/>
      <c r="D53" s="10"/>
      <c r="E53" s="10"/>
      <c r="F53" s="10"/>
      <c r="G53" s="10"/>
      <c r="H53" s="10"/>
      <c r="I53" s="10"/>
      <c r="J53" s="10"/>
      <c r="K53" s="10"/>
      <c r="L53" s="10"/>
    </row>
    <row r="54" spans="1:12" ht="17.25" customHeight="1" x14ac:dyDescent="0.25">
      <c r="A54" s="1" t="s">
        <v>163</v>
      </c>
      <c r="C54" s="3"/>
      <c r="D54" s="10"/>
      <c r="E54" s="10"/>
      <c r="F54" s="10"/>
      <c r="G54" s="10"/>
      <c r="H54" s="10"/>
      <c r="I54" s="10"/>
      <c r="J54" s="10"/>
      <c r="K54" s="10"/>
      <c r="L54" s="10"/>
    </row>
    <row r="55" spans="1:12" ht="17.25" customHeight="1" x14ac:dyDescent="0.25">
      <c r="A55" s="1" t="s">
        <v>164</v>
      </c>
      <c r="C55" s="3"/>
      <c r="D55" s="10">
        <v>0</v>
      </c>
      <c r="E55" s="10">
        <v>23</v>
      </c>
      <c r="F55" s="10">
        <v>0</v>
      </c>
      <c r="G55" s="10">
        <f>-E55</f>
        <v>-23</v>
      </c>
      <c r="H55" s="10">
        <v>0</v>
      </c>
      <c r="I55" s="10">
        <v>0</v>
      </c>
      <c r="J55" s="10">
        <f>SUM(D55:I55)</f>
        <v>0</v>
      </c>
      <c r="K55" s="10">
        <v>0</v>
      </c>
      <c r="L55" s="10">
        <f>+J55+K55</f>
        <v>0</v>
      </c>
    </row>
    <row r="56" spans="1:12" ht="17.25" customHeight="1" x14ac:dyDescent="0.25">
      <c r="C56" s="3"/>
      <c r="D56" s="10"/>
      <c r="E56" s="10"/>
      <c r="F56" s="10"/>
      <c r="G56" s="10"/>
      <c r="H56" s="10"/>
      <c r="I56" s="10"/>
      <c r="J56" s="10"/>
      <c r="K56" s="10"/>
      <c r="L56" s="10"/>
    </row>
    <row r="57" spans="1:12" ht="17.25" customHeight="1" thickBot="1" x14ac:dyDescent="0.3">
      <c r="A57" s="8" t="s">
        <v>160</v>
      </c>
      <c r="C57" s="3"/>
      <c r="D57" s="166">
        <f>+D35+D41+D52+D55</f>
        <v>93696</v>
      </c>
      <c r="E57" s="166">
        <f t="shared" ref="E57:L57" si="5">+E35+E41+E52+E55</f>
        <v>275894</v>
      </c>
      <c r="F57" s="166">
        <f t="shared" si="5"/>
        <v>-231</v>
      </c>
      <c r="G57" s="166">
        <f t="shared" si="5"/>
        <v>8814</v>
      </c>
      <c r="H57" s="166">
        <f t="shared" si="5"/>
        <v>-12364</v>
      </c>
      <c r="I57" s="166">
        <f t="shared" si="5"/>
        <v>261930</v>
      </c>
      <c r="J57" s="166">
        <f t="shared" si="5"/>
        <v>627739</v>
      </c>
      <c r="K57" s="166">
        <f t="shared" si="5"/>
        <v>89989</v>
      </c>
      <c r="L57" s="166">
        <f t="shared" si="5"/>
        <v>717728</v>
      </c>
    </row>
    <row r="58" spans="1:12" s="4" customFormat="1" ht="17.25" customHeight="1" x14ac:dyDescent="0.25">
      <c r="A58" s="1"/>
      <c r="B58" s="1"/>
      <c r="C58" s="3"/>
      <c r="D58" s="10"/>
      <c r="E58" s="10"/>
      <c r="F58" s="10"/>
      <c r="G58" s="10"/>
      <c r="H58" s="10"/>
      <c r="I58" s="10"/>
      <c r="J58" s="10"/>
      <c r="K58" s="134"/>
      <c r="L58" s="134"/>
    </row>
    <row r="59" spans="1:12" ht="17.25" customHeight="1" x14ac:dyDescent="0.25">
      <c r="A59" s="2"/>
      <c r="B59" s="2"/>
      <c r="C59" s="2"/>
      <c r="D59" s="2"/>
      <c r="E59" s="2"/>
      <c r="F59" s="2"/>
      <c r="G59" s="2"/>
      <c r="H59" s="2"/>
      <c r="I59" s="2"/>
      <c r="J59" s="2"/>
      <c r="K59" s="134"/>
      <c r="L59" s="135"/>
    </row>
    <row r="60" spans="1:12" ht="17.25" customHeight="1" x14ac:dyDescent="0.25">
      <c r="A60" s="195" t="s">
        <v>109</v>
      </c>
      <c r="B60" s="195"/>
      <c r="C60" s="195"/>
      <c r="D60" s="195"/>
      <c r="E60" s="195"/>
      <c r="F60" s="195"/>
      <c r="G60" s="195"/>
      <c r="H60" s="195"/>
      <c r="I60" s="195"/>
      <c r="J60" s="195"/>
      <c r="K60" s="196"/>
      <c r="L60" s="196"/>
    </row>
    <row r="61" spans="1:12" ht="18.75" customHeight="1" x14ac:dyDescent="0.25">
      <c r="A61" s="195"/>
      <c r="B61" s="195"/>
      <c r="C61" s="195"/>
      <c r="D61" s="195"/>
      <c r="E61" s="195"/>
      <c r="F61" s="195"/>
      <c r="G61" s="195"/>
      <c r="H61" s="195"/>
      <c r="I61" s="195"/>
      <c r="J61" s="195"/>
      <c r="K61" s="196"/>
      <c r="L61" s="196"/>
    </row>
    <row r="62" spans="1:12" ht="9" customHeight="1" x14ac:dyDescent="0.25">
      <c r="A62" s="195"/>
      <c r="B62" s="195"/>
      <c r="C62" s="195"/>
      <c r="D62" s="195"/>
      <c r="E62" s="195"/>
      <c r="F62" s="195"/>
      <c r="G62" s="195"/>
      <c r="H62" s="195"/>
      <c r="I62" s="195"/>
      <c r="J62" s="195"/>
      <c r="K62" s="196"/>
      <c r="L62" s="196"/>
    </row>
    <row r="63" spans="1:12" x14ac:dyDescent="0.25">
      <c r="D63" s="7"/>
      <c r="E63" s="7"/>
      <c r="F63" s="7"/>
      <c r="G63" s="7"/>
      <c r="H63" s="7"/>
      <c r="I63" s="7"/>
      <c r="J63" s="7"/>
      <c r="K63" s="7"/>
    </row>
    <row r="64" spans="1:12" x14ac:dyDescent="0.25">
      <c r="D64" s="7"/>
      <c r="E64" s="7"/>
      <c r="F64" s="7"/>
      <c r="G64" s="7"/>
      <c r="H64" s="7"/>
      <c r="I64" s="7"/>
      <c r="J64" s="7"/>
      <c r="K64" s="7"/>
    </row>
    <row r="65" spans="4:10" x14ac:dyDescent="0.25">
      <c r="D65" s="7"/>
      <c r="E65" s="7"/>
      <c r="F65" s="7"/>
      <c r="G65" s="7"/>
      <c r="H65" s="7"/>
      <c r="I65" s="7"/>
      <c r="J65" s="7"/>
    </row>
    <row r="66" spans="4:10" x14ac:dyDescent="0.25">
      <c r="D66" s="7"/>
      <c r="E66" s="7"/>
      <c r="F66" s="7"/>
      <c r="G66" s="7"/>
      <c r="H66" s="7"/>
      <c r="I66" s="7"/>
      <c r="J66" s="7"/>
    </row>
    <row r="67" spans="4:10" x14ac:dyDescent="0.25">
      <c r="D67" s="7"/>
      <c r="E67" s="7"/>
      <c r="F67" s="7"/>
      <c r="G67" s="7"/>
      <c r="H67" s="7"/>
      <c r="I67" s="7"/>
      <c r="J67" s="7"/>
    </row>
    <row r="68" spans="4:10" x14ac:dyDescent="0.25">
      <c r="D68" s="7"/>
      <c r="E68" s="7"/>
      <c r="F68" s="7"/>
      <c r="G68" s="7"/>
      <c r="H68" s="7"/>
      <c r="I68" s="7"/>
      <c r="J68" s="7"/>
    </row>
    <row r="69" spans="4:10" x14ac:dyDescent="0.25">
      <c r="D69" s="7"/>
      <c r="E69" s="7"/>
      <c r="F69" s="7"/>
      <c r="G69" s="7"/>
      <c r="H69" s="7"/>
      <c r="I69" s="7"/>
      <c r="J69" s="7"/>
    </row>
    <row r="70" spans="4:10" x14ac:dyDescent="0.25">
      <c r="D70" s="7"/>
      <c r="E70" s="7"/>
      <c r="F70" s="7"/>
      <c r="G70" s="7"/>
      <c r="H70" s="7"/>
      <c r="I70" s="7"/>
      <c r="J70" s="7"/>
    </row>
    <row r="71" spans="4:10" x14ac:dyDescent="0.25">
      <c r="D71" s="7"/>
      <c r="E71" s="7"/>
      <c r="F71" s="7"/>
      <c r="G71" s="7"/>
      <c r="H71" s="7"/>
      <c r="I71" s="7"/>
      <c r="J71" s="7"/>
    </row>
    <row r="72" spans="4:10" x14ac:dyDescent="0.25">
      <c r="D72" s="7"/>
      <c r="E72" s="7"/>
      <c r="F72" s="7"/>
      <c r="G72" s="7"/>
      <c r="H72" s="7"/>
      <c r="I72" s="7"/>
      <c r="J72" s="7"/>
    </row>
    <row r="73" spans="4:10" x14ac:dyDescent="0.25">
      <c r="D73" s="7"/>
      <c r="E73" s="7"/>
      <c r="F73" s="7"/>
      <c r="G73" s="7"/>
      <c r="H73" s="7"/>
      <c r="I73" s="7"/>
      <c r="J73" s="7"/>
    </row>
    <row r="74" spans="4:10" x14ac:dyDescent="0.25">
      <c r="D74" s="7"/>
      <c r="E74" s="7"/>
      <c r="F74" s="7"/>
      <c r="G74" s="7"/>
      <c r="H74" s="7"/>
      <c r="I74" s="7"/>
      <c r="J74" s="7"/>
    </row>
    <row r="75" spans="4:10" x14ac:dyDescent="0.25">
      <c r="D75" s="7"/>
      <c r="E75" s="7"/>
      <c r="F75" s="7"/>
      <c r="G75" s="7"/>
      <c r="H75" s="7"/>
      <c r="I75" s="7"/>
      <c r="J75" s="7"/>
    </row>
    <row r="76" spans="4:10" x14ac:dyDescent="0.25">
      <c r="D76" s="7"/>
      <c r="E76" s="7"/>
      <c r="F76" s="7"/>
      <c r="G76" s="7"/>
      <c r="H76" s="7"/>
      <c r="I76" s="7"/>
      <c r="J76" s="7"/>
    </row>
    <row r="77" spans="4:10" x14ac:dyDescent="0.25">
      <c r="D77" s="7"/>
      <c r="E77" s="7"/>
      <c r="F77" s="7"/>
      <c r="G77" s="7"/>
      <c r="H77" s="7"/>
      <c r="I77" s="7"/>
      <c r="J77" s="7"/>
    </row>
  </sheetData>
  <customSheetViews>
    <customSheetView guid="{A3CE3D8A-66EA-4635-B9AF-660E6A501EEC}" scale="70" showPageBreaks="1" printArea="1" hiddenRows="1" view="pageBreakPreview" showRuler="0">
      <selection activeCell="A32" sqref="A32"/>
      <pageMargins left="1" right="1" top="0.98425196850393704" bottom="0.74803149606299213" header="0.51181102362204722" footer="0.51181102362204722"/>
      <pageSetup paperSize="9" scale="89" orientation="portrait" useFirstPageNumber="1" r:id="rId1"/>
      <headerFooter alignWithMargins="0"/>
    </customSheetView>
    <customSheetView guid="{F62C9C0A-9181-4C97-9EF4-959239371403}" scale="70" showPageBreaks="1" printArea="1" view="pageBreakPreview" showRuler="0" topLeftCell="A10">
      <selection activeCell="J17" sqref="J17"/>
      <pageMargins left="1" right="1" top="0.98425196850393704" bottom="0.74803149606299213" header="0.51181102362204722" footer="0.51181102362204722"/>
      <pageSetup paperSize="9" scale="89" orientation="portrait" useFirstPageNumber="1" r:id="rId2"/>
      <headerFooter alignWithMargins="0"/>
    </customSheetView>
  </customSheetViews>
  <mergeCells count="1">
    <mergeCell ref="A60:L62"/>
  </mergeCells>
  <phoneticPr fontId="0" type="noConversion"/>
  <printOptions horizontalCentered="1"/>
  <pageMargins left="0" right="0" top="0.5" bottom="0.5" header="0.511811023622047" footer="0.511811023622047"/>
  <pageSetup paperSize="9" scale="61" orientation="portrait" useFirstPageNumber="1" r:id="rId3"/>
  <headerFooter alignWithMargins="0"/>
  <ignoredErrors>
    <ignoredError sqref="J38 J45 J27 J22" emptyCellReference="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topLeftCell="A31" zoomScale="90" zoomScaleNormal="90" zoomScaleSheetLayoutView="70" workbookViewId="0">
      <selection activeCell="L32" sqref="L32"/>
    </sheetView>
  </sheetViews>
  <sheetFormatPr defaultColWidth="9" defaultRowHeight="15.75" x14ac:dyDescent="0.25"/>
  <cols>
    <col min="1" max="1" width="3.625" style="1" customWidth="1"/>
    <col min="2" max="4" width="9" style="1"/>
    <col min="5" max="5" width="14.125" style="1" customWidth="1"/>
    <col min="6" max="6" width="6.125" style="1" customWidth="1"/>
    <col min="7" max="7" width="5" style="5" customWidth="1"/>
    <col min="8" max="8" width="9.125" style="6" customWidth="1"/>
    <col min="9" max="9" width="11.5" style="1" customWidth="1"/>
    <col min="10" max="10" width="16.375" style="1" customWidth="1"/>
    <col min="11" max="11" width="2.625" style="1" customWidth="1"/>
    <col min="12" max="12" width="15.875" style="9" customWidth="1"/>
    <col min="13" max="14" width="9" style="1"/>
    <col min="15" max="15" width="14.875" style="1" bestFit="1" customWidth="1"/>
    <col min="16" max="16" width="9" style="1"/>
    <col min="17" max="17" width="11.875" style="1" bestFit="1" customWidth="1"/>
    <col min="18" max="16384" width="9" style="1"/>
  </cols>
  <sheetData>
    <row r="1" spans="1:18" x14ac:dyDescent="0.25">
      <c r="A1" s="76" t="s">
        <v>14</v>
      </c>
      <c r="B1" s="77"/>
      <c r="C1" s="77"/>
      <c r="D1" s="77"/>
      <c r="E1" s="77"/>
      <c r="F1" s="77"/>
      <c r="G1" s="77"/>
      <c r="H1" s="78"/>
      <c r="I1" s="79"/>
      <c r="J1" s="79"/>
      <c r="K1" s="79"/>
      <c r="L1" s="15"/>
    </row>
    <row r="2" spans="1:18" x14ac:dyDescent="0.25">
      <c r="A2" s="8" t="s">
        <v>29</v>
      </c>
      <c r="B2" s="77"/>
      <c r="C2" s="77"/>
      <c r="D2" s="77"/>
      <c r="E2" s="77"/>
      <c r="F2" s="77"/>
      <c r="G2" s="77"/>
      <c r="H2" s="78"/>
      <c r="I2" s="79"/>
      <c r="J2" s="79"/>
      <c r="K2" s="79"/>
      <c r="L2" s="15"/>
    </row>
    <row r="3" spans="1:18" x14ac:dyDescent="0.25">
      <c r="A3" s="80" t="s">
        <v>10</v>
      </c>
      <c r="B3" s="79"/>
      <c r="C3" s="79"/>
      <c r="D3" s="79"/>
      <c r="E3" s="79"/>
      <c r="F3" s="79"/>
      <c r="G3" s="79"/>
      <c r="H3" s="78"/>
      <c r="I3" s="79"/>
      <c r="J3" s="79"/>
      <c r="K3" s="79"/>
      <c r="L3" s="15"/>
    </row>
    <row r="4" spans="1:18" ht="9" customHeight="1" x14ac:dyDescent="0.25">
      <c r="A4" s="79"/>
      <c r="B4" s="79"/>
      <c r="C4" s="79"/>
      <c r="D4" s="79"/>
      <c r="E4" s="79"/>
      <c r="F4" s="79"/>
      <c r="G4" s="79"/>
      <c r="H4" s="78"/>
      <c r="I4" s="79"/>
      <c r="J4" s="79"/>
      <c r="K4" s="79"/>
      <c r="L4" s="15"/>
    </row>
    <row r="5" spans="1:18" x14ac:dyDescent="0.25">
      <c r="A5" s="80" t="s">
        <v>76</v>
      </c>
      <c r="B5" s="77"/>
      <c r="C5" s="77"/>
      <c r="D5" s="79"/>
      <c r="E5" s="79"/>
      <c r="F5" s="79"/>
      <c r="G5" s="79"/>
      <c r="H5" s="78"/>
      <c r="I5" s="79"/>
      <c r="J5" s="79"/>
      <c r="K5" s="79"/>
      <c r="L5" s="15"/>
    </row>
    <row r="6" spans="1:18" x14ac:dyDescent="0.25">
      <c r="A6" s="81" t="s">
        <v>159</v>
      </c>
      <c r="B6" s="82"/>
      <c r="C6" s="82"/>
      <c r="D6" s="2"/>
      <c r="E6" s="2"/>
      <c r="F6" s="2"/>
      <c r="G6" s="2"/>
      <c r="H6" s="83"/>
      <c r="I6" s="2"/>
      <c r="J6" s="2"/>
      <c r="K6" s="2"/>
      <c r="L6" s="17"/>
    </row>
    <row r="7" spans="1:18" ht="9" customHeight="1" x14ac:dyDescent="0.25">
      <c r="A7" s="81"/>
      <c r="B7" s="82"/>
      <c r="C7" s="82"/>
      <c r="D7" s="2"/>
      <c r="E7" s="2"/>
      <c r="F7" s="2"/>
      <c r="G7" s="2"/>
      <c r="H7" s="83"/>
      <c r="I7" s="2"/>
      <c r="J7" s="2"/>
      <c r="K7" s="2"/>
      <c r="L7" s="17"/>
    </row>
    <row r="8" spans="1:18" x14ac:dyDescent="0.25">
      <c r="A8" s="82"/>
      <c r="B8" s="82"/>
      <c r="C8" s="82"/>
      <c r="D8" s="2"/>
      <c r="E8" s="2"/>
      <c r="F8" s="2"/>
      <c r="G8" s="2"/>
      <c r="H8" s="92"/>
      <c r="I8" s="93"/>
      <c r="J8" s="197" t="s">
        <v>161</v>
      </c>
      <c r="K8" s="197"/>
      <c r="L8" s="197"/>
    </row>
    <row r="9" spans="1:18" s="8" customFormat="1" x14ac:dyDescent="0.25">
      <c r="H9" s="92"/>
      <c r="I9" s="187"/>
      <c r="J9" s="94" t="s">
        <v>157</v>
      </c>
      <c r="K9" s="187"/>
      <c r="L9" s="125" t="s">
        <v>156</v>
      </c>
    </row>
    <row r="10" spans="1:18" s="8" customFormat="1" x14ac:dyDescent="0.25">
      <c r="H10" s="92"/>
      <c r="I10" s="187"/>
      <c r="J10" s="157"/>
      <c r="K10" s="187"/>
      <c r="L10" s="125" t="s">
        <v>166</v>
      </c>
    </row>
    <row r="11" spans="1:18" s="8" customFormat="1" x14ac:dyDescent="0.25">
      <c r="G11" s="90"/>
      <c r="H11" s="92"/>
      <c r="J11" s="92" t="s">
        <v>15</v>
      </c>
      <c r="L11" s="126" t="s">
        <v>15</v>
      </c>
    </row>
    <row r="12" spans="1:18" x14ac:dyDescent="0.25">
      <c r="G12" s="3"/>
      <c r="H12" s="92"/>
      <c r="L12" s="24"/>
      <c r="O12" s="6"/>
      <c r="P12" s="6"/>
      <c r="Q12" s="6"/>
      <c r="R12" s="6"/>
    </row>
    <row r="13" spans="1:18" s="4" customFormat="1" x14ac:dyDescent="0.25">
      <c r="A13" s="95" t="s">
        <v>25</v>
      </c>
      <c r="B13" s="9"/>
      <c r="C13" s="1"/>
      <c r="D13" s="1"/>
      <c r="E13" s="1"/>
      <c r="F13" s="1"/>
      <c r="G13" s="3"/>
      <c r="H13" s="96"/>
      <c r="I13" s="96"/>
      <c r="J13" s="25"/>
      <c r="K13" s="96"/>
      <c r="L13" s="25"/>
      <c r="O13" s="12"/>
      <c r="P13" s="12"/>
      <c r="Q13" s="12"/>
      <c r="R13" s="12"/>
    </row>
    <row r="14" spans="1:18" s="4" customFormat="1" ht="9.75" customHeight="1" x14ac:dyDescent="0.25">
      <c r="A14" s="97"/>
      <c r="B14" s="9"/>
      <c r="C14" s="1"/>
      <c r="D14" s="1"/>
      <c r="E14" s="1"/>
      <c r="F14" s="1"/>
      <c r="G14" s="3"/>
      <c r="H14" s="96"/>
      <c r="I14" s="96"/>
      <c r="K14" s="96"/>
      <c r="L14" s="25"/>
      <c r="O14" s="11"/>
      <c r="P14" s="12"/>
      <c r="Q14" s="12"/>
      <c r="R14" s="12"/>
    </row>
    <row r="15" spans="1:18" s="4" customFormat="1" x14ac:dyDescent="0.25">
      <c r="A15" s="97" t="s">
        <v>92</v>
      </c>
      <c r="B15" s="9"/>
      <c r="C15" s="1"/>
      <c r="D15" s="1"/>
      <c r="E15" s="1"/>
      <c r="F15" s="1"/>
      <c r="G15" s="3"/>
      <c r="H15" s="96"/>
      <c r="I15" s="96"/>
      <c r="J15" s="124"/>
      <c r="K15" s="96"/>
      <c r="L15" s="25"/>
      <c r="O15" s="11"/>
      <c r="P15" s="12"/>
      <c r="Q15" s="12"/>
      <c r="R15" s="12"/>
    </row>
    <row r="16" spans="1:18" s="4" customFormat="1" x14ac:dyDescent="0.25">
      <c r="A16" s="97"/>
      <c r="B16" s="9" t="s">
        <v>93</v>
      </c>
      <c r="C16" s="1"/>
      <c r="D16" s="1"/>
      <c r="E16" s="1"/>
      <c r="F16" s="1"/>
      <c r="G16" s="3"/>
      <c r="H16" s="96"/>
      <c r="I16" s="96"/>
      <c r="J16" s="124">
        <v>24914</v>
      </c>
      <c r="K16" s="96"/>
      <c r="L16" s="124">
        <v>49568</v>
      </c>
      <c r="O16" s="11"/>
      <c r="P16" s="12"/>
      <c r="Q16" s="12"/>
      <c r="R16" s="12"/>
    </row>
    <row r="17" spans="1:18" s="4" customFormat="1" x14ac:dyDescent="0.25">
      <c r="A17" s="97"/>
      <c r="B17" s="9" t="s">
        <v>96</v>
      </c>
      <c r="C17" s="1"/>
      <c r="D17" s="1"/>
      <c r="E17" s="1"/>
      <c r="F17" s="1"/>
      <c r="G17" s="3"/>
      <c r="H17" s="96"/>
      <c r="I17" s="96"/>
      <c r="J17" s="124">
        <v>27892</v>
      </c>
      <c r="K17" s="96"/>
      <c r="L17" s="25">
        <v>19759</v>
      </c>
      <c r="O17" s="11"/>
      <c r="P17" s="12"/>
      <c r="Q17" s="12"/>
      <c r="R17" s="12"/>
    </row>
    <row r="18" spans="1:18" s="4" customFormat="1" x14ac:dyDescent="0.25">
      <c r="A18" s="97" t="s">
        <v>19</v>
      </c>
      <c r="B18" s="9"/>
      <c r="C18" s="1"/>
      <c r="D18" s="1"/>
      <c r="E18" s="1"/>
      <c r="F18" s="1"/>
      <c r="G18" s="3"/>
      <c r="H18" s="98"/>
      <c r="I18" s="96"/>
      <c r="J18" s="25"/>
      <c r="K18" s="96"/>
      <c r="L18" s="25"/>
      <c r="O18" s="10"/>
      <c r="P18" s="12"/>
      <c r="Q18" s="10"/>
      <c r="R18" s="12"/>
    </row>
    <row r="19" spans="1:18" s="4" customFormat="1" x14ac:dyDescent="0.25">
      <c r="A19" s="97"/>
      <c r="B19" s="9" t="s">
        <v>176</v>
      </c>
      <c r="C19" s="1"/>
      <c r="D19" s="1"/>
      <c r="E19" s="1"/>
      <c r="F19" s="1"/>
      <c r="G19" s="3"/>
      <c r="H19" s="98"/>
      <c r="I19" s="96"/>
      <c r="J19" s="25">
        <v>0</v>
      </c>
      <c r="K19" s="96"/>
      <c r="L19" s="25">
        <v>-18424</v>
      </c>
      <c r="O19" s="13"/>
      <c r="P19" s="12"/>
      <c r="Q19" s="12"/>
      <c r="R19" s="12"/>
    </row>
    <row r="20" spans="1:18" s="4" customFormat="1" x14ac:dyDescent="0.25">
      <c r="A20" s="97"/>
      <c r="B20" s="9" t="s">
        <v>126</v>
      </c>
      <c r="C20" s="1"/>
      <c r="D20" s="1"/>
      <c r="E20" s="1"/>
      <c r="F20" s="1"/>
      <c r="G20" s="3"/>
      <c r="H20" s="98"/>
      <c r="I20" s="96"/>
      <c r="J20" s="25">
        <v>19968</v>
      </c>
      <c r="K20" s="96"/>
      <c r="L20" s="25">
        <v>25218</v>
      </c>
      <c r="O20" s="13"/>
      <c r="P20" s="12"/>
      <c r="Q20" s="12"/>
      <c r="R20" s="12"/>
    </row>
    <row r="21" spans="1:18" s="4" customFormat="1" x14ac:dyDescent="0.25">
      <c r="A21" s="97"/>
      <c r="B21" s="9" t="s">
        <v>177</v>
      </c>
      <c r="C21" s="1"/>
      <c r="D21" s="1"/>
      <c r="E21" s="1"/>
      <c r="F21" s="1"/>
      <c r="G21" s="3"/>
      <c r="H21" s="98"/>
      <c r="I21" s="96"/>
      <c r="J21" s="25">
        <v>55</v>
      </c>
      <c r="K21" s="96"/>
      <c r="L21" s="25">
        <v>0</v>
      </c>
      <c r="O21" s="13"/>
      <c r="P21" s="12"/>
      <c r="Q21" s="12"/>
      <c r="R21" s="12"/>
    </row>
    <row r="22" spans="1:18" x14ac:dyDescent="0.25">
      <c r="A22" s="97"/>
      <c r="B22" s="9" t="s">
        <v>111</v>
      </c>
      <c r="G22" s="3"/>
      <c r="H22" s="98"/>
      <c r="I22" s="96"/>
      <c r="J22" s="25">
        <v>-210</v>
      </c>
      <c r="K22" s="96"/>
      <c r="L22" s="25">
        <v>25</v>
      </c>
      <c r="O22" s="10"/>
      <c r="P22" s="6"/>
      <c r="Q22" s="6"/>
      <c r="R22" s="6"/>
    </row>
    <row r="23" spans="1:18" x14ac:dyDescent="0.25">
      <c r="A23" s="97"/>
      <c r="B23" s="9" t="s">
        <v>127</v>
      </c>
      <c r="G23" s="3"/>
      <c r="H23" s="98"/>
      <c r="I23" s="96"/>
      <c r="J23" s="25">
        <v>3631</v>
      </c>
      <c r="K23" s="96"/>
      <c r="L23" s="25">
        <v>0</v>
      </c>
      <c r="O23" s="10"/>
      <c r="P23" s="6"/>
      <c r="Q23" s="6"/>
      <c r="R23" s="6"/>
    </row>
    <row r="24" spans="1:18" x14ac:dyDescent="0.25">
      <c r="A24" s="97"/>
      <c r="B24" s="110" t="s">
        <v>86</v>
      </c>
      <c r="G24" s="3"/>
      <c r="H24" s="98"/>
      <c r="I24" s="96"/>
      <c r="J24" s="25"/>
      <c r="K24" s="96"/>
      <c r="L24" s="26"/>
      <c r="O24" s="10"/>
      <c r="P24" s="6"/>
      <c r="Q24" s="6"/>
      <c r="R24" s="6"/>
    </row>
    <row r="25" spans="1:18" x14ac:dyDescent="0.25">
      <c r="A25" s="97"/>
      <c r="B25" s="110" t="s">
        <v>103</v>
      </c>
      <c r="G25" s="3"/>
      <c r="H25" s="98"/>
      <c r="I25" s="96"/>
      <c r="J25" s="25">
        <v>5268</v>
      </c>
      <c r="K25" s="96"/>
      <c r="L25" s="25">
        <v>4221</v>
      </c>
      <c r="O25" s="10"/>
      <c r="P25" s="6"/>
      <c r="Q25" s="6"/>
      <c r="R25" s="6"/>
    </row>
    <row r="26" spans="1:18" s="4" customFormat="1" x14ac:dyDescent="0.25">
      <c r="A26" s="97"/>
      <c r="B26" s="110" t="s">
        <v>104</v>
      </c>
      <c r="C26" s="1"/>
      <c r="D26" s="1"/>
      <c r="E26" s="1"/>
      <c r="F26" s="1"/>
      <c r="G26" s="3"/>
      <c r="H26" s="98"/>
      <c r="I26" s="96"/>
      <c r="J26" s="25">
        <v>1781</v>
      </c>
      <c r="K26" s="96"/>
      <c r="L26" s="25">
        <v>2347</v>
      </c>
      <c r="O26" s="12"/>
      <c r="P26" s="12"/>
      <c r="Q26" s="12"/>
      <c r="R26" s="12"/>
    </row>
    <row r="27" spans="1:18" s="4" customFormat="1" ht="15.75" customHeight="1" x14ac:dyDescent="0.25">
      <c r="A27" s="97"/>
      <c r="B27" s="1" t="s">
        <v>39</v>
      </c>
      <c r="C27" s="1"/>
      <c r="D27" s="1"/>
      <c r="E27" s="1"/>
      <c r="F27" s="1"/>
      <c r="G27" s="3"/>
      <c r="H27" s="98"/>
      <c r="I27" s="96"/>
      <c r="J27" s="106">
        <v>-358</v>
      </c>
      <c r="K27" s="96"/>
      <c r="L27" s="106">
        <v>-15</v>
      </c>
      <c r="O27" s="12"/>
      <c r="P27" s="12"/>
      <c r="Q27" s="12"/>
      <c r="R27" s="12"/>
    </row>
    <row r="28" spans="1:18" s="4" customFormat="1" x14ac:dyDescent="0.25">
      <c r="A28" s="95" t="s">
        <v>20</v>
      </c>
      <c r="B28" s="9"/>
      <c r="C28" s="1"/>
      <c r="D28" s="1"/>
      <c r="E28" s="1"/>
      <c r="F28" s="1"/>
      <c r="G28" s="3"/>
      <c r="H28" s="98"/>
      <c r="I28" s="96"/>
      <c r="J28" s="26">
        <f>SUM(J13:J27)</f>
        <v>82941</v>
      </c>
      <c r="K28" s="96"/>
      <c r="L28" s="26">
        <f>SUM(L13:L27)</f>
        <v>82699</v>
      </c>
      <c r="O28" s="12"/>
      <c r="P28" s="12"/>
      <c r="Q28" s="12"/>
      <c r="R28" s="12"/>
    </row>
    <row r="29" spans="1:18" x14ac:dyDescent="0.25">
      <c r="A29" s="95"/>
      <c r="B29" s="9"/>
      <c r="G29" s="3"/>
      <c r="H29" s="98"/>
      <c r="I29" s="96"/>
      <c r="J29" s="26"/>
      <c r="K29" s="96"/>
      <c r="L29" s="26"/>
      <c r="O29" s="6"/>
      <c r="P29" s="6"/>
      <c r="Q29" s="6"/>
      <c r="R29" s="6"/>
    </row>
    <row r="30" spans="1:18" s="4" customFormat="1" x14ac:dyDescent="0.25">
      <c r="A30" s="95" t="s">
        <v>21</v>
      </c>
      <c r="B30" s="9"/>
      <c r="C30" s="1"/>
      <c r="D30" s="1"/>
      <c r="E30" s="1"/>
      <c r="F30" s="1"/>
      <c r="G30" s="3"/>
      <c r="H30" s="98"/>
      <c r="I30" s="10"/>
      <c r="J30" s="26"/>
      <c r="K30" s="10"/>
      <c r="L30" s="26"/>
      <c r="O30" s="12"/>
      <c r="P30" s="12"/>
      <c r="Q30" s="12"/>
      <c r="R30" s="12"/>
    </row>
    <row r="31" spans="1:18" x14ac:dyDescent="0.25">
      <c r="A31" s="95"/>
      <c r="B31" s="1" t="s">
        <v>22</v>
      </c>
      <c r="G31" s="3"/>
      <c r="H31" s="98"/>
      <c r="I31" s="96"/>
      <c r="J31" s="25">
        <v>-2596</v>
      </c>
      <c r="K31" s="96"/>
      <c r="L31" s="26">
        <v>-16594</v>
      </c>
      <c r="O31" s="10"/>
      <c r="P31" s="6"/>
      <c r="Q31" s="6"/>
      <c r="R31" s="6"/>
    </row>
    <row r="32" spans="1:18" ht="17.25" customHeight="1" x14ac:dyDescent="0.25">
      <c r="A32" s="99"/>
      <c r="B32" s="1" t="s">
        <v>23</v>
      </c>
      <c r="G32" s="3"/>
      <c r="H32" s="96"/>
      <c r="I32" s="96"/>
      <c r="J32" s="106">
        <v>-33062</v>
      </c>
      <c r="K32" s="96"/>
      <c r="L32" s="106">
        <v>-15691</v>
      </c>
      <c r="O32" s="10"/>
      <c r="P32" s="6"/>
      <c r="Q32" s="6"/>
      <c r="R32" s="6"/>
    </row>
    <row r="33" spans="1:18" ht="15.75" customHeight="1" x14ac:dyDescent="0.25">
      <c r="A33" s="81" t="s">
        <v>57</v>
      </c>
      <c r="H33" s="96"/>
      <c r="I33" s="96"/>
      <c r="J33" s="26">
        <f>SUM(J28:J32)</f>
        <v>47283</v>
      </c>
      <c r="K33" s="96"/>
      <c r="L33" s="26">
        <f>SUM(L28:L32)</f>
        <v>50414</v>
      </c>
      <c r="O33" s="10"/>
      <c r="P33" s="6"/>
      <c r="Q33" s="6"/>
      <c r="R33" s="6"/>
    </row>
    <row r="34" spans="1:18" x14ac:dyDescent="0.25">
      <c r="A34" s="81"/>
      <c r="H34" s="96"/>
      <c r="I34" s="96"/>
      <c r="J34" s="25"/>
      <c r="K34" s="96"/>
      <c r="L34" s="26"/>
      <c r="O34" s="10"/>
      <c r="P34" s="6"/>
      <c r="Q34" s="6"/>
      <c r="R34" s="6"/>
    </row>
    <row r="35" spans="1:18" x14ac:dyDescent="0.25">
      <c r="A35" s="81"/>
      <c r="B35" s="1" t="s">
        <v>49</v>
      </c>
      <c r="H35" s="96"/>
      <c r="I35" s="96"/>
      <c r="J35" s="25">
        <v>-7049</v>
      </c>
      <c r="K35" s="96"/>
      <c r="L35" s="26">
        <v>-6568</v>
      </c>
      <c r="O35" s="10"/>
      <c r="P35" s="6"/>
      <c r="Q35" s="6"/>
      <c r="R35" s="6"/>
    </row>
    <row r="36" spans="1:18" x14ac:dyDescent="0.25">
      <c r="A36" s="81"/>
      <c r="B36" s="1" t="s">
        <v>189</v>
      </c>
      <c r="H36" s="96"/>
      <c r="I36" s="96"/>
      <c r="J36" s="25">
        <v>-72</v>
      </c>
      <c r="K36" s="96"/>
      <c r="L36" s="26">
        <v>-21</v>
      </c>
      <c r="O36" s="10"/>
      <c r="P36" s="6"/>
      <c r="Q36" s="6"/>
      <c r="R36" s="6"/>
    </row>
    <row r="37" spans="1:18" ht="19.5" customHeight="1" x14ac:dyDescent="0.25">
      <c r="A37" s="81"/>
      <c r="B37" s="1" t="s">
        <v>39</v>
      </c>
      <c r="G37" s="3"/>
      <c r="H37" s="96"/>
      <c r="I37" s="96"/>
      <c r="J37" s="106">
        <v>358</v>
      </c>
      <c r="K37" s="96"/>
      <c r="L37" s="106">
        <v>15</v>
      </c>
      <c r="O37" s="10"/>
      <c r="P37" s="6"/>
      <c r="Q37" s="6"/>
      <c r="R37" s="6"/>
    </row>
    <row r="38" spans="1:18" x14ac:dyDescent="0.25">
      <c r="A38" s="81" t="s">
        <v>70</v>
      </c>
      <c r="H38" s="96"/>
      <c r="I38" s="96"/>
      <c r="J38" s="26">
        <f>SUM(J33:J37)</f>
        <v>40520</v>
      </c>
      <c r="K38" s="96"/>
      <c r="L38" s="26">
        <f>SUM(L33:L37)</f>
        <v>43840</v>
      </c>
      <c r="O38" s="10"/>
      <c r="P38" s="6"/>
      <c r="Q38" s="6"/>
      <c r="R38" s="6"/>
    </row>
    <row r="39" spans="1:18" x14ac:dyDescent="0.25">
      <c r="A39" s="99"/>
      <c r="H39" s="96"/>
      <c r="I39" s="96"/>
      <c r="J39" s="25"/>
      <c r="K39" s="96"/>
      <c r="L39" s="26"/>
      <c r="O39" s="10"/>
      <c r="P39" s="6"/>
      <c r="Q39" s="6"/>
      <c r="R39" s="6"/>
    </row>
    <row r="40" spans="1:18" x14ac:dyDescent="0.25">
      <c r="A40" s="81" t="s">
        <v>71</v>
      </c>
      <c r="H40" s="96"/>
      <c r="I40" s="96"/>
      <c r="J40" s="25"/>
      <c r="K40" s="96"/>
      <c r="L40" s="26"/>
      <c r="O40" s="10"/>
      <c r="P40" s="6"/>
      <c r="Q40" s="6"/>
      <c r="R40" s="6"/>
    </row>
    <row r="41" spans="1:18" x14ac:dyDescent="0.25">
      <c r="A41" s="99"/>
      <c r="B41" s="1" t="s">
        <v>190</v>
      </c>
      <c r="H41" s="96"/>
      <c r="I41" s="96"/>
      <c r="J41" s="107">
        <v>0</v>
      </c>
      <c r="K41" s="96"/>
      <c r="L41" s="107">
        <v>-144474</v>
      </c>
      <c r="O41" s="10"/>
      <c r="P41" s="6"/>
      <c r="Q41" s="6"/>
      <c r="R41" s="6"/>
    </row>
    <row r="42" spans="1:18" x14ac:dyDescent="0.25">
      <c r="A42" s="99"/>
      <c r="B42" s="1" t="s">
        <v>178</v>
      </c>
      <c r="H42" s="96"/>
      <c r="I42" s="96"/>
      <c r="J42" s="108">
        <v>196</v>
      </c>
      <c r="K42" s="96"/>
      <c r="L42" s="108">
        <v>0</v>
      </c>
      <c r="O42" s="10"/>
      <c r="P42" s="6"/>
      <c r="Q42" s="6"/>
      <c r="R42" s="6"/>
    </row>
    <row r="43" spans="1:18" x14ac:dyDescent="0.25">
      <c r="A43" s="99"/>
      <c r="B43" s="1" t="s">
        <v>128</v>
      </c>
      <c r="H43" s="96"/>
      <c r="I43" s="179"/>
      <c r="J43" s="108">
        <v>-69909</v>
      </c>
      <c r="K43" s="96"/>
      <c r="L43" s="108">
        <v>0</v>
      </c>
      <c r="O43" s="10"/>
      <c r="P43" s="6"/>
      <c r="Q43" s="6"/>
      <c r="R43" s="6"/>
    </row>
    <row r="44" spans="1:18" x14ac:dyDescent="0.25">
      <c r="A44" s="99"/>
      <c r="B44" s="1" t="s">
        <v>125</v>
      </c>
      <c r="H44" s="96"/>
      <c r="I44" s="96"/>
      <c r="J44" s="108">
        <v>-599</v>
      </c>
      <c r="K44" s="96"/>
      <c r="L44" s="108">
        <v>-37</v>
      </c>
      <c r="O44" s="10"/>
      <c r="P44" s="6"/>
      <c r="Q44" s="6"/>
      <c r="R44" s="6"/>
    </row>
    <row r="45" spans="1:18" x14ac:dyDescent="0.25">
      <c r="A45" s="99"/>
      <c r="B45" s="1" t="s">
        <v>152</v>
      </c>
      <c r="H45" s="96"/>
      <c r="I45" s="96"/>
      <c r="J45" s="108">
        <v>-75</v>
      </c>
      <c r="K45" s="96"/>
      <c r="L45" s="108">
        <v>0</v>
      </c>
      <c r="O45" s="10"/>
      <c r="P45" s="6"/>
      <c r="Q45" s="6"/>
      <c r="R45" s="6"/>
    </row>
    <row r="46" spans="1:18" x14ac:dyDescent="0.25">
      <c r="A46" s="99"/>
      <c r="H46" s="96"/>
      <c r="I46" s="96"/>
      <c r="J46" s="109"/>
      <c r="K46" s="96"/>
      <c r="L46" s="109"/>
      <c r="O46" s="10"/>
      <c r="P46" s="6"/>
      <c r="Q46" s="6"/>
      <c r="R46" s="6"/>
    </row>
    <row r="47" spans="1:18" ht="14.25" customHeight="1" x14ac:dyDescent="0.25">
      <c r="A47" s="81" t="s">
        <v>191</v>
      </c>
      <c r="H47" s="96"/>
      <c r="I47" s="96"/>
      <c r="J47" s="26">
        <f>SUM(J41:J46)</f>
        <v>-70387</v>
      </c>
      <c r="K47" s="96"/>
      <c r="L47" s="26">
        <f>SUM(L41:L46)</f>
        <v>-144511</v>
      </c>
      <c r="O47" s="10"/>
      <c r="P47" s="6"/>
      <c r="Q47" s="6"/>
      <c r="R47" s="6"/>
    </row>
    <row r="48" spans="1:18" x14ac:dyDescent="0.25">
      <c r="A48" s="99"/>
      <c r="H48" s="96"/>
      <c r="I48" s="96"/>
      <c r="J48" s="25"/>
      <c r="K48" s="96"/>
      <c r="L48" s="26"/>
      <c r="O48" s="10"/>
      <c r="P48" s="6"/>
      <c r="Q48" s="6"/>
      <c r="R48" s="6"/>
    </row>
    <row r="49" spans="1:18" x14ac:dyDescent="0.25">
      <c r="A49" s="81" t="s">
        <v>24</v>
      </c>
      <c r="H49" s="96"/>
      <c r="I49" s="96"/>
      <c r="J49" s="25"/>
      <c r="K49" s="96"/>
      <c r="L49" s="26"/>
      <c r="O49" s="10"/>
      <c r="P49" s="6"/>
      <c r="Q49" s="6"/>
      <c r="R49" s="6"/>
    </row>
    <row r="50" spans="1:18" x14ac:dyDescent="0.25">
      <c r="A50" s="99"/>
      <c r="B50" s="1" t="s">
        <v>129</v>
      </c>
      <c r="H50" s="96"/>
      <c r="I50" s="96"/>
      <c r="J50" s="107">
        <v>-293</v>
      </c>
      <c r="K50" s="96"/>
      <c r="L50" s="107">
        <v>-42</v>
      </c>
      <c r="O50" s="10"/>
      <c r="P50" s="6"/>
      <c r="Q50" s="6"/>
      <c r="R50" s="6"/>
    </row>
    <row r="51" spans="1:18" x14ac:dyDescent="0.25">
      <c r="A51" s="99"/>
      <c r="B51" s="1" t="s">
        <v>185</v>
      </c>
      <c r="H51" s="96"/>
      <c r="J51" s="108"/>
      <c r="K51" s="96"/>
      <c r="L51" s="108"/>
      <c r="O51" s="10"/>
      <c r="P51" s="6"/>
      <c r="Q51" s="6"/>
      <c r="R51" s="6"/>
    </row>
    <row r="52" spans="1:18" ht="15" customHeight="1" x14ac:dyDescent="0.25">
      <c r="A52" s="99"/>
      <c r="B52" s="111" t="s">
        <v>186</v>
      </c>
      <c r="H52" s="96"/>
      <c r="I52" s="179" t="s">
        <v>194</v>
      </c>
      <c r="J52" s="108">
        <v>87691</v>
      </c>
      <c r="K52" s="96"/>
      <c r="L52" s="108">
        <v>0</v>
      </c>
      <c r="O52" s="10"/>
      <c r="P52" s="6"/>
      <c r="Q52" s="6"/>
      <c r="R52" s="6"/>
    </row>
    <row r="53" spans="1:18" x14ac:dyDescent="0.25">
      <c r="A53" s="99"/>
      <c r="B53" s="111" t="s">
        <v>187</v>
      </c>
      <c r="H53" s="96"/>
      <c r="I53" s="96"/>
      <c r="J53" s="108">
        <v>-1610</v>
      </c>
      <c r="K53" s="96"/>
      <c r="L53" s="108">
        <v>0</v>
      </c>
      <c r="O53" s="10"/>
      <c r="P53" s="6"/>
      <c r="Q53" s="6"/>
      <c r="R53" s="6"/>
    </row>
    <row r="54" spans="1:18" ht="19.5" customHeight="1" x14ac:dyDescent="0.25">
      <c r="A54" s="99"/>
      <c r="B54" s="1" t="s">
        <v>188</v>
      </c>
      <c r="H54" s="96"/>
      <c r="I54" s="179" t="s">
        <v>195</v>
      </c>
      <c r="J54" s="108">
        <v>40</v>
      </c>
      <c r="K54" s="96"/>
      <c r="L54" s="108">
        <v>0</v>
      </c>
      <c r="O54" s="10"/>
      <c r="P54" s="6"/>
      <c r="Q54" s="6"/>
      <c r="R54" s="6"/>
    </row>
    <row r="55" spans="1:18" x14ac:dyDescent="0.25">
      <c r="A55" s="99"/>
      <c r="B55" s="111" t="s">
        <v>130</v>
      </c>
      <c r="H55" s="96"/>
      <c r="I55" s="96"/>
      <c r="J55" s="108">
        <v>459</v>
      </c>
      <c r="K55" s="96"/>
      <c r="L55" s="108">
        <v>94578</v>
      </c>
      <c r="O55" s="10"/>
      <c r="P55" s="6"/>
      <c r="Q55" s="6"/>
      <c r="R55" s="6"/>
    </row>
    <row r="56" spans="1:18" x14ac:dyDescent="0.25">
      <c r="A56" s="99"/>
      <c r="B56" s="1" t="s">
        <v>131</v>
      </c>
      <c r="H56" s="96"/>
      <c r="I56" s="96"/>
      <c r="J56" s="108">
        <v>-48295</v>
      </c>
      <c r="K56" s="96"/>
      <c r="L56" s="108">
        <v>-30662</v>
      </c>
      <c r="O56" s="10"/>
      <c r="P56" s="6"/>
      <c r="Q56" s="6"/>
      <c r="R56" s="6"/>
    </row>
    <row r="57" spans="1:18" x14ac:dyDescent="0.25">
      <c r="A57" s="99"/>
      <c r="H57" s="96"/>
      <c r="I57" s="96"/>
      <c r="J57" s="109"/>
      <c r="K57" s="96"/>
      <c r="L57" s="109"/>
      <c r="O57" s="10"/>
      <c r="P57" s="6"/>
      <c r="Q57" s="6"/>
      <c r="R57" s="6"/>
    </row>
    <row r="58" spans="1:18" x14ac:dyDescent="0.25">
      <c r="A58" s="81" t="s">
        <v>192</v>
      </c>
      <c r="H58" s="96"/>
      <c r="I58" s="96"/>
      <c r="J58" s="10">
        <f>SUM(J50:J57)</f>
        <v>37992</v>
      </c>
      <c r="K58" s="96"/>
      <c r="L58" s="26">
        <f>SUM(L50:L57)</f>
        <v>63874</v>
      </c>
      <c r="O58" s="10"/>
      <c r="P58" s="6"/>
      <c r="Q58" s="6"/>
      <c r="R58" s="6"/>
    </row>
    <row r="59" spans="1:18" ht="19.5" customHeight="1" x14ac:dyDescent="0.25">
      <c r="A59" s="99"/>
      <c r="H59" s="96"/>
      <c r="I59" s="96"/>
      <c r="J59" s="96"/>
      <c r="K59" s="96"/>
      <c r="L59" s="26"/>
      <c r="O59" s="6"/>
      <c r="P59" s="6"/>
      <c r="Q59" s="6"/>
      <c r="R59" s="6"/>
    </row>
    <row r="60" spans="1:18" ht="19.5" customHeight="1" x14ac:dyDescent="0.25">
      <c r="A60" s="81" t="s">
        <v>193</v>
      </c>
      <c r="H60" s="96"/>
      <c r="I60" s="96"/>
      <c r="J60" s="10">
        <f>+J38+J47+J58</f>
        <v>8125</v>
      </c>
      <c r="K60" s="96"/>
      <c r="L60" s="26">
        <f>+L38+L47+L58</f>
        <v>-36797</v>
      </c>
      <c r="O60" s="6"/>
      <c r="P60" s="6"/>
      <c r="Q60" s="6"/>
      <c r="R60" s="6"/>
    </row>
    <row r="61" spans="1:18" ht="19.5" customHeight="1" x14ac:dyDescent="0.25">
      <c r="A61" s="99" t="s">
        <v>183</v>
      </c>
      <c r="H61" s="96"/>
      <c r="I61" s="96"/>
      <c r="J61" s="10"/>
      <c r="K61" s="96"/>
      <c r="L61" s="26"/>
      <c r="O61" s="6"/>
      <c r="P61" s="6"/>
      <c r="Q61" s="6"/>
      <c r="R61" s="6"/>
    </row>
    <row r="62" spans="1:18" ht="15.75" customHeight="1" x14ac:dyDescent="0.25">
      <c r="A62" s="99" t="s">
        <v>184</v>
      </c>
      <c r="H62" s="96"/>
      <c r="I62" s="96"/>
      <c r="J62" s="100">
        <v>6560</v>
      </c>
      <c r="K62" s="96"/>
      <c r="L62" s="106">
        <v>1157</v>
      </c>
      <c r="O62" s="6"/>
      <c r="P62" s="6"/>
      <c r="Q62" s="6"/>
      <c r="R62" s="6"/>
    </row>
    <row r="63" spans="1:18" x14ac:dyDescent="0.25">
      <c r="A63" s="99"/>
      <c r="H63" s="96"/>
      <c r="I63" s="96"/>
      <c r="J63" s="26">
        <f>SUM(J60:J62)</f>
        <v>14685</v>
      </c>
      <c r="K63" s="96"/>
      <c r="L63" s="26">
        <f>SUM(L60:L62)</f>
        <v>-35640</v>
      </c>
      <c r="O63" s="6"/>
      <c r="P63" s="6"/>
      <c r="Q63" s="6"/>
      <c r="R63" s="6"/>
    </row>
    <row r="64" spans="1:18" ht="21" customHeight="1" x14ac:dyDescent="0.25">
      <c r="A64" s="81" t="s">
        <v>64</v>
      </c>
      <c r="H64" s="96"/>
      <c r="I64" s="96"/>
      <c r="J64" s="96">
        <v>30434</v>
      </c>
      <c r="K64" s="96"/>
      <c r="L64" s="26">
        <v>37245</v>
      </c>
      <c r="O64" s="6"/>
      <c r="P64" s="6"/>
      <c r="Q64" s="6"/>
      <c r="R64" s="6"/>
    </row>
    <row r="65" spans="1:18" ht="16.5" thickBot="1" x14ac:dyDescent="0.3">
      <c r="A65" s="81" t="s">
        <v>65</v>
      </c>
      <c r="H65" s="96"/>
      <c r="I65" s="101"/>
      <c r="J65" s="127">
        <f>SUM(J63:J64)</f>
        <v>45119</v>
      </c>
      <c r="K65" s="101"/>
      <c r="L65" s="127">
        <f>SUM(L63:L64)</f>
        <v>1605</v>
      </c>
      <c r="O65" s="6"/>
      <c r="P65" s="6"/>
      <c r="Q65" s="6"/>
      <c r="R65" s="6"/>
    </row>
    <row r="66" spans="1:18" ht="16.5" thickTop="1" x14ac:dyDescent="0.25">
      <c r="A66" s="81"/>
      <c r="H66" s="96"/>
      <c r="I66" s="96"/>
      <c r="J66" s="96"/>
      <c r="K66" s="96"/>
      <c r="L66" s="25"/>
      <c r="O66" s="6"/>
      <c r="P66" s="6"/>
      <c r="Q66" s="6"/>
      <c r="R66" s="6"/>
    </row>
    <row r="67" spans="1:18" x14ac:dyDescent="0.25">
      <c r="A67" s="102" t="s">
        <v>27</v>
      </c>
      <c r="B67" s="8" t="s">
        <v>30</v>
      </c>
      <c r="G67" s="99"/>
      <c r="H67" s="99"/>
      <c r="I67" s="96"/>
      <c r="J67" s="96"/>
      <c r="K67" s="96"/>
      <c r="L67" s="25"/>
      <c r="O67" s="6"/>
      <c r="P67" s="6"/>
      <c r="Q67" s="6"/>
      <c r="R67" s="6"/>
    </row>
    <row r="68" spans="1:18" x14ac:dyDescent="0.25">
      <c r="A68" s="81"/>
      <c r="G68" s="99"/>
      <c r="I68" s="96"/>
      <c r="J68" s="96"/>
      <c r="K68" s="96"/>
      <c r="L68" s="69"/>
      <c r="O68" s="6"/>
      <c r="P68" s="6"/>
      <c r="Q68" s="6"/>
      <c r="R68" s="6"/>
    </row>
    <row r="69" spans="1:18" ht="16.5" customHeight="1" x14ac:dyDescent="0.25">
      <c r="A69" s="81"/>
      <c r="B69" s="1" t="s">
        <v>26</v>
      </c>
      <c r="G69" s="99"/>
      <c r="I69" s="96"/>
      <c r="J69" s="96">
        <v>50157</v>
      </c>
      <c r="K69" s="96"/>
      <c r="L69" s="25">
        <v>10930</v>
      </c>
      <c r="O69" s="6"/>
      <c r="P69" s="6"/>
      <c r="Q69" s="6"/>
      <c r="R69" s="6"/>
    </row>
    <row r="70" spans="1:18" ht="15.75" customHeight="1" x14ac:dyDescent="0.25">
      <c r="A70" s="81"/>
      <c r="B70" s="1" t="s">
        <v>59</v>
      </c>
      <c r="G70" s="99"/>
      <c r="I70" s="96"/>
      <c r="J70" s="96">
        <v>-10776</v>
      </c>
      <c r="K70" s="96"/>
      <c r="L70" s="25">
        <v>-14308</v>
      </c>
      <c r="O70" s="6"/>
      <c r="P70" s="6"/>
      <c r="Q70" s="6"/>
      <c r="R70" s="6"/>
    </row>
    <row r="71" spans="1:18" x14ac:dyDescent="0.25">
      <c r="A71" s="81"/>
      <c r="B71" s="1" t="s">
        <v>102</v>
      </c>
      <c r="G71" s="99"/>
      <c r="I71" s="96"/>
      <c r="J71" s="96">
        <v>5738</v>
      </c>
      <c r="K71" s="96"/>
      <c r="L71" s="106">
        <v>4983</v>
      </c>
      <c r="O71" s="6"/>
      <c r="P71" s="6"/>
      <c r="Q71" s="6"/>
      <c r="R71" s="6"/>
    </row>
    <row r="72" spans="1:18" ht="16.5" thickBot="1" x14ac:dyDescent="0.3">
      <c r="A72" s="81"/>
      <c r="G72" s="99"/>
      <c r="I72" s="96"/>
      <c r="J72" s="103">
        <f>SUM(J69:J71)</f>
        <v>45119</v>
      </c>
      <c r="K72" s="96"/>
      <c r="L72" s="128">
        <f>SUM(L69:L71)</f>
        <v>1605</v>
      </c>
      <c r="O72" s="6"/>
      <c r="P72" s="6"/>
      <c r="Q72" s="6"/>
      <c r="R72" s="6"/>
    </row>
    <row r="73" spans="1:18" ht="16.5" thickTop="1" x14ac:dyDescent="0.25">
      <c r="G73" s="81"/>
      <c r="H73" s="1"/>
      <c r="I73" s="7"/>
      <c r="J73" s="7"/>
      <c r="K73" s="7"/>
      <c r="L73" s="22"/>
      <c r="O73" s="6"/>
      <c r="P73" s="6"/>
      <c r="Q73" s="6"/>
      <c r="R73" s="6"/>
    </row>
    <row r="74" spans="1:18" ht="15.75" customHeight="1" x14ac:dyDescent="0.25">
      <c r="A74" s="198" t="s">
        <v>132</v>
      </c>
      <c r="B74" s="198"/>
      <c r="C74" s="198"/>
      <c r="D74" s="198"/>
      <c r="E74" s="198"/>
      <c r="F74" s="198"/>
      <c r="G74" s="198"/>
      <c r="H74" s="198"/>
      <c r="I74" s="198"/>
      <c r="J74" s="198"/>
      <c r="K74" s="198"/>
      <c r="L74" s="198"/>
      <c r="O74" s="6"/>
      <c r="P74" s="6"/>
      <c r="Q74" s="6"/>
      <c r="R74" s="6"/>
    </row>
    <row r="75" spans="1:18" x14ac:dyDescent="0.25">
      <c r="A75" s="198"/>
      <c r="B75" s="198"/>
      <c r="C75" s="198"/>
      <c r="D75" s="198"/>
      <c r="E75" s="198"/>
      <c r="F75" s="198"/>
      <c r="G75" s="198"/>
      <c r="H75" s="198"/>
      <c r="I75" s="198"/>
      <c r="J75" s="198"/>
      <c r="K75" s="198"/>
      <c r="L75" s="198"/>
      <c r="O75" s="6"/>
      <c r="P75" s="6"/>
      <c r="Q75" s="6"/>
      <c r="R75" s="6"/>
    </row>
    <row r="76" spans="1:18" x14ac:dyDescent="0.25">
      <c r="H76" s="7"/>
      <c r="I76" s="7"/>
      <c r="J76" s="7"/>
      <c r="K76" s="7"/>
      <c r="L76" s="22"/>
      <c r="O76" s="6"/>
      <c r="P76" s="6"/>
      <c r="Q76" s="6"/>
      <c r="R76" s="6"/>
    </row>
    <row r="77" spans="1:18" x14ac:dyDescent="0.25">
      <c r="H77" s="7"/>
      <c r="I77" s="7"/>
      <c r="J77" s="7"/>
      <c r="K77" s="7"/>
      <c r="L77" s="22"/>
      <c r="O77" s="6"/>
      <c r="P77" s="6"/>
      <c r="Q77" s="6"/>
      <c r="R77" s="6"/>
    </row>
    <row r="78" spans="1:18" x14ac:dyDescent="0.25">
      <c r="H78" s="7"/>
      <c r="I78" s="7"/>
      <c r="J78" s="7"/>
      <c r="K78" s="7"/>
      <c r="L78" s="22"/>
      <c r="O78" s="6"/>
      <c r="P78" s="6"/>
      <c r="Q78" s="6"/>
      <c r="R78" s="6"/>
    </row>
    <row r="79" spans="1:18" x14ac:dyDescent="0.25">
      <c r="H79" s="7"/>
      <c r="I79" s="7"/>
      <c r="J79" s="7"/>
      <c r="K79" s="7"/>
      <c r="L79" s="22"/>
      <c r="O79" s="6"/>
      <c r="P79" s="6"/>
      <c r="Q79" s="6"/>
      <c r="R79" s="6"/>
    </row>
    <row r="80" spans="1:18" x14ac:dyDescent="0.25">
      <c r="H80" s="7"/>
      <c r="I80" s="7"/>
      <c r="J80" s="7"/>
      <c r="K80" s="7"/>
      <c r="L80" s="22"/>
      <c r="O80" s="6"/>
      <c r="P80" s="6"/>
      <c r="Q80" s="6"/>
      <c r="R80" s="6"/>
    </row>
    <row r="81" spans="8:18" x14ac:dyDescent="0.25">
      <c r="H81" s="7"/>
      <c r="I81" s="7"/>
      <c r="J81" s="7"/>
      <c r="K81" s="7"/>
      <c r="L81" s="22"/>
      <c r="O81" s="6"/>
      <c r="P81" s="6"/>
      <c r="Q81" s="6"/>
      <c r="R81" s="6"/>
    </row>
    <row r="82" spans="8:18" x14ac:dyDescent="0.25">
      <c r="H82" s="7"/>
      <c r="I82" s="7"/>
      <c r="J82" s="7"/>
      <c r="K82" s="7"/>
      <c r="L82" s="22"/>
      <c r="O82" s="6"/>
      <c r="P82" s="6"/>
      <c r="Q82" s="6"/>
      <c r="R82" s="6"/>
    </row>
    <row r="83" spans="8:18" x14ac:dyDescent="0.25">
      <c r="O83" s="6"/>
      <c r="P83" s="6"/>
      <c r="Q83" s="6"/>
      <c r="R83" s="6"/>
    </row>
    <row r="84" spans="8:18" x14ac:dyDescent="0.25">
      <c r="O84" s="6"/>
      <c r="P84" s="6"/>
      <c r="Q84" s="6"/>
      <c r="R84" s="6"/>
    </row>
    <row r="85" spans="8:18" x14ac:dyDescent="0.25">
      <c r="O85" s="6"/>
      <c r="P85" s="6"/>
      <c r="Q85" s="6"/>
      <c r="R85" s="6"/>
    </row>
    <row r="86" spans="8:18" x14ac:dyDescent="0.25">
      <c r="O86" s="6"/>
      <c r="P86" s="6"/>
      <c r="Q86" s="6"/>
      <c r="R86" s="6"/>
    </row>
    <row r="87" spans="8:18" x14ac:dyDescent="0.25">
      <c r="O87" s="6"/>
      <c r="P87" s="6"/>
      <c r="Q87" s="6"/>
      <c r="R87" s="6"/>
    </row>
    <row r="88" spans="8:18" x14ac:dyDescent="0.25">
      <c r="O88" s="6"/>
      <c r="P88" s="6"/>
      <c r="Q88" s="6"/>
      <c r="R88" s="6"/>
    </row>
    <row r="89" spans="8:18" x14ac:dyDescent="0.25">
      <c r="O89" s="6"/>
      <c r="P89" s="6"/>
      <c r="Q89" s="6"/>
      <c r="R89" s="6"/>
    </row>
    <row r="90" spans="8:18" x14ac:dyDescent="0.25">
      <c r="O90" s="6"/>
      <c r="P90" s="6"/>
      <c r="Q90" s="6"/>
      <c r="R90" s="6"/>
    </row>
  </sheetData>
  <customSheetViews>
    <customSheetView guid="{A3CE3D8A-66EA-4635-B9AF-660E6A501EEC}" showPageBreaks="1" printArea="1" view="pageBreakPreview" showRuler="0">
      <selection activeCell="J5" sqref="J5"/>
      <pageMargins left="1" right="1" top="0.98425196850393704" bottom="0.74803149606299213" header="0.51181102362204722" footer="0.51181102362204722"/>
      <pageSetup paperSize="9" scale="88" orientation="portrait" useFirstPageNumber="1" r:id="rId1"/>
      <headerFooter alignWithMargins="0"/>
    </customSheetView>
    <customSheetView guid="{F62C9C0A-9181-4C97-9EF4-959239371403}" scale="70" showPageBreaks="1" printArea="1" view="pageBreakPreview" showRuler="0" topLeftCell="A34">
      <selection activeCell="E47" sqref="E47:H47"/>
      <pageMargins left="1" right="1" top="0.98425196850393704" bottom="0.74803149606299213" header="0.51181102362204722" footer="0.51181102362204722"/>
      <pageSetup paperSize="9" scale="88" orientation="portrait" useFirstPageNumber="1" r:id="rId2"/>
      <headerFooter alignWithMargins="0"/>
    </customSheetView>
  </customSheetViews>
  <mergeCells count="2">
    <mergeCell ref="J8:L8"/>
    <mergeCell ref="A74:L75"/>
  </mergeCells>
  <phoneticPr fontId="0" type="noConversion"/>
  <printOptions horizontalCentered="1" verticalCentered="1"/>
  <pageMargins left="0" right="0" top="0.5" bottom="0.5" header="0.511811023622047" footer="0.511811023622047"/>
  <pageSetup paperSize="9" scale="69" orientation="portrait" useFirstPageNumber="1"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IS2013_Q2</vt:lpstr>
      <vt:lpstr>CI2013_Q2</vt:lpstr>
      <vt:lpstr>FP2013_Q2</vt:lpstr>
      <vt:lpstr>ES2013_Q2</vt:lpstr>
      <vt:lpstr>CF2013_Q2</vt:lpstr>
      <vt:lpstr>CI2013_Q2!Print_Area</vt:lpstr>
      <vt:lpstr>ES2013_Q2!Print_Area</vt:lpstr>
      <vt:lpstr>FP2013_Q2!Print_Area</vt:lpstr>
      <vt:lpstr>IS2013_Q2!Print_Area</vt:lpstr>
      <vt:lpstr>CF2013_Q2!Print_Titles</vt:lpstr>
      <vt:lpstr>CI2013_Q2!Print_Titles</vt:lpstr>
      <vt:lpstr>ES2013_Q2!Print_Titles</vt:lpstr>
      <vt:lpstr>FP2013_Q2!Print_Titles</vt:lpstr>
      <vt:lpstr>IS2013_Q2!Print_Titles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PERDANA SDN BHD</dc:title>
  <dc:subject>CONSOLIDATED ACCOUNTS</dc:subject>
  <dc:creator>ARTHUR ANDERSEN</dc:creator>
  <cp:lastModifiedBy>Param</cp:lastModifiedBy>
  <cp:lastPrinted>2013-08-21T03:07:20Z</cp:lastPrinted>
  <dcterms:created xsi:type="dcterms:W3CDTF">1999-10-26T01:50:26Z</dcterms:created>
  <dcterms:modified xsi:type="dcterms:W3CDTF">2013-08-22T06:00:42Z</dcterms:modified>
</cp:coreProperties>
</file>